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35" activeTab="1"/>
  </bookViews>
  <sheets>
    <sheet name="vyber" sheetId="1" r:id="rId1"/>
    <sheet name="Hlášenka" sheetId="2" r:id="rId2"/>
    <sheet name="seznamy_pro zadani" sheetId="3" state="hidden" r:id="rId3"/>
    <sheet name="Rozlosovani_data" sheetId="4" state="hidden" r:id="rId4"/>
    <sheet name="zebricek-muzi" sheetId="5" state="hidden" r:id="rId5"/>
    <sheet name="zebricek-zeny" sheetId="6" state="hidden" r:id="rId6"/>
    <sheet name="1A" sheetId="7" r:id="rId7"/>
    <sheet name="1B" sheetId="8" r:id="rId8"/>
    <sheet name="1C" sheetId="9" r:id="rId9"/>
    <sheet name="2A" sheetId="10" r:id="rId10"/>
    <sheet name="2B" sheetId="11" r:id="rId11"/>
    <sheet name="2C" sheetId="12" r:id="rId12"/>
    <sheet name="3A" sheetId="13" r:id="rId13"/>
    <sheet name="3B" sheetId="14" r:id="rId14"/>
    <sheet name="3C" sheetId="15" r:id="rId15"/>
    <sheet name="4A" sheetId="16" r:id="rId16"/>
    <sheet name="4B" sheetId="17" r:id="rId17"/>
    <sheet name="4C" sheetId="18" r:id="rId18"/>
    <sheet name="1A (2)" sheetId="19" r:id="rId19"/>
    <sheet name="1B (2)" sheetId="20" r:id="rId20"/>
    <sheet name="1C (2)" sheetId="21" r:id="rId21"/>
    <sheet name="2A (2)" sheetId="22" r:id="rId22"/>
    <sheet name="2B (2)" sheetId="23" r:id="rId23"/>
    <sheet name="2C (2)" sheetId="24" r:id="rId24"/>
    <sheet name="3A (2)" sheetId="25" r:id="rId25"/>
    <sheet name="3B (2)" sheetId="26" r:id="rId26"/>
    <sheet name="3C (2)" sheetId="27" r:id="rId27"/>
    <sheet name="4A (2)" sheetId="28" r:id="rId28"/>
    <sheet name="4B (2)" sheetId="29" r:id="rId29"/>
    <sheet name="4C (2)" sheetId="30" r:id="rId30"/>
  </sheets>
  <definedNames>
    <definedName name="_xlnm._FilterDatabase" localSheetId="3" hidden="1">'Rozlosovani_data'!$A$2:$I$767</definedName>
    <definedName name="_xlnm._FilterDatabase" localSheetId="4" hidden="1">'zebricek-muzi'!$A$2:$O$704</definedName>
    <definedName name="_xlnm._FilterDatabase" localSheetId="5" hidden="1">'zebricek-zeny'!$A$2:$O$112</definedName>
    <definedName name="_xlfn.IFERROR" hidden="1">#NAME?</definedName>
    <definedName name="datum_kola">'seznamy_pro zadani'!$B$2:$B$20</definedName>
    <definedName name="hraciM">'zebricek-muzi'!$O$3:$O$3002</definedName>
    <definedName name="hrackyW">'zebricek-zeny'!$O$3:$O$2990</definedName>
    <definedName name="kuk">INDIRECT("'"&amp;'vyber'!$F$3&amp;"'!$O$3:$O$"&amp;COUNTA(INDIRECT("'"&amp;'vyber'!$F$3&amp;"'!$O:$O"))+1)</definedName>
    <definedName name="kukM">INDIRECT("'zebricek-muzi'!$O$3:$O$"&amp;COUNTA('zebricek-muzi'!$O:$O)+1)</definedName>
    <definedName name="kukW">INDIRECT("'zebricek-zeny'!$O$3:$O$"&amp;COUNTA('zebricek-zeny'!$O:$O)+1)</definedName>
    <definedName name="_xlnm.Print_Area" localSheetId="1">'Hlášenka'!$B$1:$AJ$58</definedName>
    <definedName name="typ_ligy">'seznamy_pro zadani'!$A$2:$A$50</definedName>
  </definedNames>
  <calcPr fullCalcOnLoad="1"/>
</workbook>
</file>

<file path=xl/sharedStrings.xml><?xml version="1.0" encoding="utf-8"?>
<sst xmlns="http://schemas.openxmlformats.org/spreadsheetml/2006/main" count="9332" uniqueCount="1131">
  <si>
    <t>SKÓRE JEDNOTLIVÝCH SETŮ</t>
  </si>
  <si>
    <t>STAV</t>
  </si>
  <si>
    <t>VÝSLEDEK UTKÁNÍ</t>
  </si>
  <si>
    <t>2.</t>
  </si>
  <si>
    <t>3.</t>
  </si>
  <si>
    <t>4.</t>
  </si>
  <si>
    <t>5.</t>
  </si>
  <si>
    <t>BODY</t>
  </si>
  <si>
    <t>SETY</t>
  </si>
  <si>
    <t>JMÉNO</t>
  </si>
  <si>
    <t>PODPIS</t>
  </si>
  <si>
    <t>ZÁPASY</t>
  </si>
  <si>
    <t>SKÓRE</t>
  </si>
  <si>
    <t>:</t>
  </si>
  <si>
    <t xml:space="preserve"> </t>
  </si>
  <si>
    <t xml:space="preserve"> CELKOVÉ SKÓRE</t>
  </si>
  <si>
    <t xml:space="preserve">          ROZHODČÍ</t>
  </si>
  <si>
    <t xml:space="preserve">1. </t>
  </si>
  <si>
    <t>PODPIS KAPITÁNŮ</t>
  </si>
  <si>
    <t>DATUM:</t>
  </si>
  <si>
    <t>POŘADATEL JE POVINEN DORUČIT VÝSLEDKY DO 48 HODIN NA SEKRETARIÁT ČASQ</t>
  </si>
  <si>
    <t>PROTESTY:</t>
  </si>
  <si>
    <t>HODNOCENÍ POŘADATELE:</t>
  </si>
  <si>
    <t>A</t>
  </si>
  <si>
    <t>B</t>
  </si>
  <si>
    <t xml:space="preserve">   A</t>
  </si>
  <si>
    <t xml:space="preserve">   B</t>
  </si>
  <si>
    <t xml:space="preserve"> TEAM:</t>
  </si>
  <si>
    <t xml:space="preserve"> SOUTĚŽ:</t>
  </si>
  <si>
    <t>ROZHODČÍ:</t>
  </si>
  <si>
    <t xml:space="preserve"> POŘADATEL:</t>
  </si>
  <si>
    <t>MÍSTO:</t>
  </si>
  <si>
    <r>
      <t xml:space="preserve">HRÁČ </t>
    </r>
    <r>
      <rPr>
        <b/>
        <sz val="9"/>
        <rFont val="Tahoma"/>
        <family val="2"/>
      </rPr>
      <t>A</t>
    </r>
    <r>
      <rPr>
        <sz val="9"/>
        <rFont val="Tahoma"/>
        <family val="2"/>
      </rPr>
      <t>:</t>
    </r>
  </si>
  <si>
    <r>
      <t xml:space="preserve">HRÁČ 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:</t>
    </r>
  </si>
  <si>
    <t xml:space="preserve">          SOUTĚŽ:</t>
  </si>
  <si>
    <t>DOMÁCÍ:</t>
  </si>
  <si>
    <t>Z Á P I S   U T K Á N Í</t>
  </si>
  <si>
    <t>VÝSLEDEK JEDNOTLIVÝCH SETŮ</t>
  </si>
  <si>
    <t>CELKOVÝ VÝSLEDEK</t>
  </si>
  <si>
    <t xml:space="preserve">          POMĚR BODŮ</t>
  </si>
  <si>
    <t xml:space="preserve">        POMĚR SETŮ</t>
  </si>
  <si>
    <t>VÍTĚZ</t>
  </si>
  <si>
    <t xml:space="preserve">  JMÉNO</t>
  </si>
  <si>
    <t>ROZHODČÍ</t>
  </si>
  <si>
    <t>LEGENDA:</t>
  </si>
  <si>
    <t>X - ztráta</t>
  </si>
  <si>
    <t>S - stroke</t>
  </si>
  <si>
    <t>L - let</t>
  </si>
  <si>
    <t>KAPITÁNI</t>
  </si>
  <si>
    <t>1 … 99 - bod</t>
  </si>
  <si>
    <t>ZÁPIS UTKÁNÍ SOUTĚŽE DRUŽSTEV</t>
  </si>
  <si>
    <t>TEAM:</t>
  </si>
  <si>
    <t>PŘÍJMENÍ A JMÉNO HRÁČE</t>
  </si>
  <si>
    <t>ID HRÁČE</t>
  </si>
  <si>
    <t>POŘADATEL:</t>
  </si>
  <si>
    <t>10:00 / 12:00</t>
  </si>
  <si>
    <t>12:00 / 14:00</t>
  </si>
  <si>
    <t>TEAM l</t>
  </si>
  <si>
    <t>TEAM ll</t>
  </si>
  <si>
    <t>3. LIGA MUŽI C   2014 - 2015</t>
  </si>
  <si>
    <t>1.</t>
  </si>
  <si>
    <t>SC Strahov E</t>
  </si>
  <si>
    <t>6.</t>
  </si>
  <si>
    <t>Hector Squash C</t>
  </si>
  <si>
    <t>Squash club Háje A</t>
  </si>
  <si>
    <t>Consit Drive</t>
  </si>
  <si>
    <t>SQUASH MODRÝ SVĚT W</t>
  </si>
  <si>
    <t>Squash Sadská</t>
  </si>
  <si>
    <t>ligové kolo</t>
  </si>
  <si>
    <t>termín</t>
  </si>
  <si>
    <t>místo konání - pořadatel</t>
  </si>
  <si>
    <t>čas utkání</t>
  </si>
  <si>
    <t>Praha, Hector - Hector Squash C</t>
  </si>
  <si>
    <t>Praha, SB Centrum - Squash club Háje A</t>
  </si>
  <si>
    <t>Sadská, Bowling Squash Sadská - Squash Sadská</t>
  </si>
  <si>
    <t>Praha, Sport Arena - Consit Drive</t>
  </si>
  <si>
    <t>Praha, Strahov - SC Strahov E</t>
  </si>
  <si>
    <t>Praha, Squash Mordý Svět - SQUASH MODRÝ SVĚT W</t>
  </si>
  <si>
    <t>7.</t>
  </si>
  <si>
    <t>8.</t>
  </si>
  <si>
    <t>Praha, Squash Modrý Svět - SQUASH MODRÝ SVĚT W</t>
  </si>
  <si>
    <t>liga</t>
  </si>
  <si>
    <t>typ ligy</t>
  </si>
  <si>
    <t>datum</t>
  </si>
  <si>
    <t>utkáni č.</t>
  </si>
  <si>
    <t>účastníci - team I</t>
  </si>
  <si>
    <t>účastníci - team II</t>
  </si>
  <si>
    <t>ID_kola</t>
  </si>
  <si>
    <t>ID kola</t>
  </si>
  <si>
    <t>SC Prague United B</t>
  </si>
  <si>
    <t>SK Poděbrady B</t>
  </si>
  <si>
    <t>club Hájek</t>
  </si>
  <si>
    <t>Hector Squash A</t>
  </si>
  <si>
    <t>Praha, Squash Haštal - SC Prague United B</t>
  </si>
  <si>
    <t>SquqashYard Praha B</t>
  </si>
  <si>
    <t>Pro-6 "Něco"</t>
  </si>
  <si>
    <t>Praha, Squash centrum PRO 6 - PRO-6 "Něco"</t>
  </si>
  <si>
    <t>Poděbrady, Bowling Squash Relax Poděbrady - SK Poděbrady B</t>
  </si>
  <si>
    <t>Praha, Squash Ohradní - SquashYard Praha B</t>
  </si>
  <si>
    <t>Praha, Squashcentrum Hájek - club Hájek</t>
  </si>
  <si>
    <t>Praha, Hector - Hector Squash A</t>
  </si>
  <si>
    <t>3. LIGA MUŽI A   2014 - 2015</t>
  </si>
  <si>
    <t>3. LIGA MUŽI B   2014 - 2015</t>
  </si>
  <si>
    <t>SQUASH SPORT ČIMICE B</t>
  </si>
  <si>
    <t>OXYGEN SK MUŽI Příbram</t>
  </si>
  <si>
    <t>Muži SK US Cibulka A 3</t>
  </si>
  <si>
    <t>Hector Squash D</t>
  </si>
  <si>
    <t>CHRPA C DRIVERS</t>
  </si>
  <si>
    <t>Příbram, Sportklub Oxygen - OXYGEN SK MUŽI Příbram</t>
  </si>
  <si>
    <t>SQUASHPOINT MUELLER - C</t>
  </si>
  <si>
    <t>Praha, Squash Sport Čimice - SQUASH SPORT ČIMICE B</t>
  </si>
  <si>
    <t>Praha, Squashpark Cibulka - Muži SK US Cibulka A 3</t>
  </si>
  <si>
    <t>Praha, Hector - Hector Squash D</t>
  </si>
  <si>
    <t>Praha, Squashpoint - SQUASHPOINT MUELLER - C</t>
  </si>
  <si>
    <t>Praha, Sportovní centrum Chrpa - CHRPA C DRIVERS</t>
  </si>
  <si>
    <t>3. LIGA MUŽI D   2014 - 2015</t>
  </si>
  <si>
    <t>Squash club Žatec</t>
  </si>
  <si>
    <t>Hector Squash B</t>
  </si>
  <si>
    <t>Tornádo Squash "B"</t>
  </si>
  <si>
    <t>SQUASH MODRÝ SVĚT Q</t>
  </si>
  <si>
    <t>SQUASHSPORT SQP - D</t>
  </si>
  <si>
    <t>Most, Tornádo Sport - Tornádo Squash "B"</t>
  </si>
  <si>
    <t>1.SQ Teplice B</t>
  </si>
  <si>
    <t>Praha, Hector - Hector Squash B</t>
  </si>
  <si>
    <t>Žatec, Squash-Fitness Žatec - Squash club Žatec</t>
  </si>
  <si>
    <t>Teplice, Aquacentrum - 1. SQ Teplice B</t>
  </si>
  <si>
    <t>Praha, Squash Mordý Svět - SQUASH MODRÝ SVĚT Q</t>
  </si>
  <si>
    <t>Praha, Squashpoint - SQUASHSPORT SQP - D</t>
  </si>
  <si>
    <t>3. LIGA MUŽI E   2014 - 2015</t>
  </si>
  <si>
    <t>SCC Hradec Králové "C" - Oliver Team</t>
  </si>
  <si>
    <t>SK Barbora B</t>
  </si>
  <si>
    <t>SQUASH FLOŠNA HK</t>
  </si>
  <si>
    <t>RK Squash Gang</t>
  </si>
  <si>
    <t>TJ Squash Turnov</t>
  </si>
  <si>
    <t>S.K. Squash Svítkov</t>
  </si>
  <si>
    <t>Kutná Hora, Squash Club Zlatá Husa - SK Barbora B</t>
  </si>
  <si>
    <t>Hrade Králové, Flošna - SQUASH FLOŠNA HK</t>
  </si>
  <si>
    <t>Pardubice-Svítkov - S.K. Squash Svítkov</t>
  </si>
  <si>
    <t>Rychnov nad Kněžnou, BR Sport Centrum - RK Squash Gang</t>
  </si>
  <si>
    <t>Turnov, Sportcentrum TJ Turnov - TJ Squash Turnov</t>
  </si>
  <si>
    <t>Hradec Králové, Squash centrum - SCC Hradec Králové "C" - Oliver Team</t>
  </si>
  <si>
    <t>3. LIGA MUŽI F   2014 - 2015</t>
  </si>
  <si>
    <t>Moravská Slavia Brno E</t>
  </si>
  <si>
    <t>Viktoria Brno Blueboard</t>
  </si>
  <si>
    <t>Squash club Břeclav</t>
  </si>
  <si>
    <t>Břeclav, TJ Lokomotiva Břeclav - Squash club Břeclav</t>
  </si>
  <si>
    <t>Moravská Slavaia Brno F</t>
  </si>
  <si>
    <t>Moravská Slavia Happy sqush club</t>
  </si>
  <si>
    <t>Brno, Ivanovice - Moravská Slavia Brno F</t>
  </si>
  <si>
    <t>Brno, ZONE4YOU - Moravská Slavia Brno E</t>
  </si>
  <si>
    <t>Velké Maziříčí, Happy Squash club - Moravská Slavia Happy squash club</t>
  </si>
  <si>
    <t>Brno, Centrum Viktoria - Viktoria Brno Blueboard</t>
  </si>
  <si>
    <t>3. LIGA MUŽI G   2014 - 2015</t>
  </si>
  <si>
    <t>SQ Haná Vyškov</t>
  </si>
  <si>
    <t>Squash Slovácká B</t>
  </si>
  <si>
    <t>Squash v Pohodě</t>
  </si>
  <si>
    <t>MCO Olomouc</t>
  </si>
  <si>
    <t>Moravská Slavia Brno D</t>
  </si>
  <si>
    <t>Brno, ZONE4YOU Fitness club - Moravská Slavia Brno D</t>
  </si>
  <si>
    <t>Uherské Hradiště, TJ Slovácká - Squash Slovácká B</t>
  </si>
  <si>
    <t>Vyškov, Squash centrum Vyškov - SQ Haná Vyškov</t>
  </si>
  <si>
    <t>Vsetín, Squash v Pohodě - Squash v Pohodě</t>
  </si>
  <si>
    <t>Olomouc, Omega centrum - MOC Olomouc</t>
  </si>
  <si>
    <t>3. LIGA MUŽI H   2014 - 2015</t>
  </si>
  <si>
    <t>SC Squash Třinec B</t>
  </si>
  <si>
    <t>SC FAJNE - muži A</t>
  </si>
  <si>
    <t>SCB Sport klub Bohumín</t>
  </si>
  <si>
    <t>SQUASH OSTRAVA-MARIÁNSKÉ HORY "C"</t>
  </si>
  <si>
    <t>SBA KORAS Team Ostrava</t>
  </si>
  <si>
    <t>TUPOLEV A+</t>
  </si>
  <si>
    <t>Ostrava, Fajne - SC FAJNE - muži A</t>
  </si>
  <si>
    <t>Bohumín, Sportcentrum Bohumín - SCB Sport klub Bohumín</t>
  </si>
  <si>
    <t>Třinec, Squashcentrum Třinec - SC Squash Třinec B</t>
  </si>
  <si>
    <t>Ostrava, SCO - SQUASH OSTRAVA-MARIÁNSKÉ HORY "C"</t>
  </si>
  <si>
    <t>Ostrava, SBA Havránek - SBA KORAS Team Ostrava</t>
  </si>
  <si>
    <t>Ostrava, Cihelní - TUPOLEV A+</t>
  </si>
  <si>
    <t>Třinec, Squashcentrum Třinec - SC Squash Třinec</t>
  </si>
  <si>
    <t>SBA Squash Team Ostrava</t>
  </si>
  <si>
    <t>SC FAJNE - muži C</t>
  </si>
  <si>
    <t>CORKERS C Ostrava</t>
  </si>
  <si>
    <t>SQUASH OSTRAVA-MARIÁNSKÉ HORY "B"</t>
  </si>
  <si>
    <t>GTC Squash Bílovec</t>
  </si>
  <si>
    <t>SC FAJNE - muži B</t>
  </si>
  <si>
    <t>Ostrava, Fajne - SC FAJNE - muži C</t>
  </si>
  <si>
    <t>Ostrava, Cihelní - CORKERS C Ostrava</t>
  </si>
  <si>
    <t>Ostrava, SCO - SQUASH OSTRAVA-MARIÁNSKÉ HORY "B"</t>
  </si>
  <si>
    <t>Ostrava, SBA Havránek - SBA Squash Team Ostrava</t>
  </si>
  <si>
    <t>Bílovec, GTC Club - GTC Squash Bílovec</t>
  </si>
  <si>
    <t>Ostrava, Fajne - SC FAJNE - muži B</t>
  </si>
  <si>
    <t>NOMINACE HRÁČŮ PRO UTKÁNÍ SOUTĚŽE DRUŽSTEV</t>
  </si>
  <si>
    <t>nasazení hráče</t>
  </si>
  <si>
    <t>ID hráče</t>
  </si>
  <si>
    <t>umístění na žebříčku</t>
  </si>
  <si>
    <t>náhradník</t>
  </si>
  <si>
    <t>-</t>
  </si>
  <si>
    <t>políčko pro vyplnění</t>
  </si>
  <si>
    <t>políčko se doplní automaticky</t>
  </si>
  <si>
    <t>počet utkání</t>
  </si>
  <si>
    <t>PSA</t>
  </si>
  <si>
    <t>Martin Petr(1989)</t>
  </si>
  <si>
    <t>ixi club (Čechie Pardubice Cihelna)</t>
  </si>
  <si>
    <t>Mekbib Daniel(1992)</t>
  </si>
  <si>
    <t>Squash Klub Slovan Brno</t>
  </si>
  <si>
    <t>Švec Martin(1994)</t>
  </si>
  <si>
    <t>Uherka Ondřej(1991)</t>
  </si>
  <si>
    <t>TJ Slovácká Slavia</t>
  </si>
  <si>
    <t>Ertl Ondřej(1987)</t>
  </si>
  <si>
    <t>Squash Club Praha</t>
  </si>
  <si>
    <t>Solnický Jakub(1994)</t>
  </si>
  <si>
    <t>HKC Ostrava</t>
  </si>
  <si>
    <t>Jadrníček Michal(1989)</t>
  </si>
  <si>
    <t>Šichnárek Jakub(1990)</t>
  </si>
  <si>
    <t>Kosinka Jakub(1988)</t>
  </si>
  <si>
    <t>Squash Centrum club HK</t>
  </si>
  <si>
    <t>Ryba Jan(1996)</t>
  </si>
  <si>
    <t>Koukal Jan(1983)</t>
  </si>
  <si>
    <t>Veselý Jan(1983)</t>
  </si>
  <si>
    <t>SK PRO - 6</t>
  </si>
  <si>
    <t>Kilián Adam(1988)</t>
  </si>
  <si>
    <t>Squashclub Strahov</t>
  </si>
  <si>
    <t>Zatřepálek Petr(1995)</t>
  </si>
  <si>
    <t>Kareš Michal(1985)</t>
  </si>
  <si>
    <t>Squash club Háje</t>
  </si>
  <si>
    <t>Hanzelka Tomáš(1986)</t>
  </si>
  <si>
    <t>SQUASHSTORM Frýdek - Místek</t>
  </si>
  <si>
    <t>Dubský Dominik(1997)</t>
  </si>
  <si>
    <t>Celler Miroslav(1991)</t>
  </si>
  <si>
    <t>Kozák Vlastimil,Ing.(1979)</t>
  </si>
  <si>
    <t>SC SQUASHPOINT</t>
  </si>
  <si>
    <t>Kopecký Petr(1979)</t>
  </si>
  <si>
    <t>Squash Club Olomouc</t>
  </si>
  <si>
    <t>Levinský Lukáš(1992)</t>
  </si>
  <si>
    <t>Hlaváč Marek(1979)</t>
  </si>
  <si>
    <t>1.SQ Teplice</t>
  </si>
  <si>
    <t>Pavelka Ondřej(1980)</t>
  </si>
  <si>
    <t>SC Otec</t>
  </si>
  <si>
    <t>Ryba Vojtěch(1999)</t>
  </si>
  <si>
    <t>Bodiš Michal(1994)</t>
  </si>
  <si>
    <t>Zeman David(1998)</t>
  </si>
  <si>
    <t>Švec Roman(1991)</t>
  </si>
  <si>
    <t>Burián Ladislav(1972)</t>
  </si>
  <si>
    <t>Squash klub Břeclav</t>
  </si>
  <si>
    <t>Zlámal Petr(1976)</t>
  </si>
  <si>
    <t>Veselý Petr(1973)</t>
  </si>
  <si>
    <t>Kviečinský Peter(1981)</t>
  </si>
  <si>
    <t>Babišta Vojtěch(1996)</t>
  </si>
  <si>
    <t>Richtárech Filip(1996)</t>
  </si>
  <si>
    <t>Kudláček Karel(1979)</t>
  </si>
  <si>
    <t>Squash klub Poděbrady</t>
  </si>
  <si>
    <t>Příhoda Jaroslav(1982)</t>
  </si>
  <si>
    <t>Kolínský Dan(1992)</t>
  </si>
  <si>
    <t>Hlaváč Roman,Mgr.(1978)</t>
  </si>
  <si>
    <t>SK Zvonárna</t>
  </si>
  <si>
    <t>Daňsa Jan(1972)</t>
  </si>
  <si>
    <t>Jakubů Pavel(1979)</t>
  </si>
  <si>
    <t>SK Uhelné Sklady</t>
  </si>
  <si>
    <t>Vaněk Martin(1974)</t>
  </si>
  <si>
    <t>Knap Dominik(1998)</t>
  </si>
  <si>
    <t>Kolář Miroslav(1979)</t>
  </si>
  <si>
    <t>Vavřík Jakub(1979)</t>
  </si>
  <si>
    <t>Marek Petr(1992)</t>
  </si>
  <si>
    <t>SK Prague United</t>
  </si>
  <si>
    <t>Volf Martin(1992)</t>
  </si>
  <si>
    <t>Stupka Jakub(1984)</t>
  </si>
  <si>
    <t>Čaboun Jan(1976)</t>
  </si>
  <si>
    <t>Squash Stará Praha</t>
  </si>
  <si>
    <t>Neuwirth Patrik(1988)</t>
  </si>
  <si>
    <t>Squash Moravská Slavia Brno o.s.</t>
  </si>
  <si>
    <t>Herold Tomáš(1978)</t>
  </si>
  <si>
    <t>Jelínek Lukáš(1988)</t>
  </si>
  <si>
    <t>Filounek Jan(1990)</t>
  </si>
  <si>
    <t>Valenta Michal(1994)</t>
  </si>
  <si>
    <t>Poleshchuk Daniel(1996)</t>
  </si>
  <si>
    <t>Nádvorník Richard(1991)</t>
  </si>
  <si>
    <t>Strmiska Tomáš(1974)</t>
  </si>
  <si>
    <t>SK Cibulka Praha</t>
  </si>
  <si>
    <t>Orálek David(1970)</t>
  </si>
  <si>
    <t xml:space="preserve">Tornádo Squash Most </t>
  </si>
  <si>
    <t>Schneider Patrik(1991)</t>
  </si>
  <si>
    <t>Walter Luboš(1972)</t>
  </si>
  <si>
    <t>Steiner Petr(1985)</t>
  </si>
  <si>
    <t>Klinecký Lukáš(1978)</t>
  </si>
  <si>
    <t>SK SQUASHSPORT</t>
  </si>
  <si>
    <t>Kubát Martin(1980)</t>
  </si>
  <si>
    <t>Rohun Petr(1969)</t>
  </si>
  <si>
    <t>Squash Club Ostrava Mariánske Hory</t>
  </si>
  <si>
    <t>Olič Martin(1976)</t>
  </si>
  <si>
    <t>Uhlíř Václav,Bc.(1970)</t>
  </si>
  <si>
    <t>Zoubek Michal(1976)</t>
  </si>
  <si>
    <t>Kubíček Jan(1980)</t>
  </si>
  <si>
    <t>Šácha Dominik(1975)</t>
  </si>
  <si>
    <t>Roll Jan(1979)</t>
  </si>
  <si>
    <t>Bajgar Tomáš,Bc.(1983)</t>
  </si>
  <si>
    <t>SBA Squash Club Ostrava</t>
  </si>
  <si>
    <t>Kantor Daniel(1995)</t>
  </si>
  <si>
    <t>Marko Štěpán(1966)</t>
  </si>
  <si>
    <t>Vostatek Martin(1991)</t>
  </si>
  <si>
    <t>Krautwurm Michal(1989)</t>
  </si>
  <si>
    <t>Serme Lucas(1992)</t>
  </si>
  <si>
    <t>Pluhař Tomáš(1978)</t>
  </si>
  <si>
    <t>Kolomičenko Vojtěch(1987)</t>
  </si>
  <si>
    <t>SK Squash Plzeň</t>
  </si>
  <si>
    <t>Kuklovský Alexander,Ing.(1983)</t>
  </si>
  <si>
    <t>Václavek Štěpán(1994)</t>
  </si>
  <si>
    <t>SC Stroke Znojmo</t>
  </si>
  <si>
    <t>Valášek Radim(1977)</t>
  </si>
  <si>
    <t>Sládeček Martin(1988)</t>
  </si>
  <si>
    <t>Štěpán Martin(1984)</t>
  </si>
  <si>
    <t>Podaný Petr(1981)</t>
  </si>
  <si>
    <t>Knap Jiří(1972)</t>
  </si>
  <si>
    <t>Knotek Aleš(1978)</t>
  </si>
  <si>
    <t>Staněk Kamil(1986)</t>
  </si>
  <si>
    <t>SquashYard</t>
  </si>
  <si>
    <t>Žák Patrik(1981)</t>
  </si>
  <si>
    <t>Procházka Ladislav(1981)</t>
  </si>
  <si>
    <t>Lapáček Marek(1997)</t>
  </si>
  <si>
    <t>Stryja Petr(1972)</t>
  </si>
  <si>
    <t>Fecák Tomáš(1985)</t>
  </si>
  <si>
    <t>Fanta Josef(1971)</t>
  </si>
  <si>
    <t>Sezemský Jaroslav(1969)</t>
  </si>
  <si>
    <t>Veselý Petr(1988)</t>
  </si>
  <si>
    <t>SK Barbora o.s.</t>
  </si>
  <si>
    <t>Michalec Robert(1979)</t>
  </si>
  <si>
    <t>TJ HECTOR o.s.</t>
  </si>
  <si>
    <t>Ungr Radek,Ing.(1981)</t>
  </si>
  <si>
    <t>Kubíček Aleš,Ing.(1987)</t>
  </si>
  <si>
    <t>Ostrava Squash Klub</t>
  </si>
  <si>
    <t>Kotra Mateusz(1990)</t>
  </si>
  <si>
    <t>Tlustý Tomáš,MUDr.(1986)</t>
  </si>
  <si>
    <t>Vlasák Milan(1958)</t>
  </si>
  <si>
    <t>Vágner Jiří,Mgr.(1958)</t>
  </si>
  <si>
    <t>Popelka Stanislav,MUDr.(1986)</t>
  </si>
  <si>
    <t>Cisařovský Tomáš(1978)</t>
  </si>
  <si>
    <t>Club SQ Veselý</t>
  </si>
  <si>
    <t>Forgáč Ján(1978)</t>
  </si>
  <si>
    <t>Kubíček Dávid(1992)</t>
  </si>
  <si>
    <t>Přibyl Libor(1983)</t>
  </si>
  <si>
    <t>LA Squash Gang</t>
  </si>
  <si>
    <t>Vosátka Petr,Ing.(1985)</t>
  </si>
  <si>
    <t>Byrtus Viktor(2001)</t>
  </si>
  <si>
    <t>Schweertman Piedro(1983)</t>
  </si>
  <si>
    <t>Matějka Milan(1979)</t>
  </si>
  <si>
    <t>Squashový klub mládeže Olomouc</t>
  </si>
  <si>
    <t>Zach Tomáš(1977)</t>
  </si>
  <si>
    <t>Zahradník Jakub(1985)</t>
  </si>
  <si>
    <t>Squash Modrý Svět</t>
  </si>
  <si>
    <t>Kojecký Radovan(1982)</t>
  </si>
  <si>
    <t>VŠSK Univerzita Zlín</t>
  </si>
  <si>
    <t>Gottlieb Jiří(1988)</t>
  </si>
  <si>
    <t>Bílý Jan(1987)</t>
  </si>
  <si>
    <t>Eibner Ivan(1980)</t>
  </si>
  <si>
    <t>Trávníček Pavel,MUDr.(1983)</t>
  </si>
  <si>
    <t>Kollár Martin(1971)</t>
  </si>
  <si>
    <t>Jirka Michal(1993)</t>
  </si>
  <si>
    <t>Honek Martin(1968)</t>
  </si>
  <si>
    <t>Vlček Jiří(1986)</t>
  </si>
  <si>
    <t>Nosek Filip(1981)</t>
  </si>
  <si>
    <t>Rychnovský všesportovní klub</t>
  </si>
  <si>
    <t>Volný Petr(1990)</t>
  </si>
  <si>
    <t>Slavičínský Martin(1979)</t>
  </si>
  <si>
    <t>Hubatka Petr(1974)</t>
  </si>
  <si>
    <t>Brož Martin(1975)</t>
  </si>
  <si>
    <t>Barnáš Vít(1976)</t>
  </si>
  <si>
    <t>Moravec Roman(1975)</t>
  </si>
  <si>
    <t>SC Squash Třinec</t>
  </si>
  <si>
    <t>Owen Chris(1958)</t>
  </si>
  <si>
    <t>Squash Sport Club Čimice</t>
  </si>
  <si>
    <t>Vohánka Pavel(1971)</t>
  </si>
  <si>
    <t>Sládeček Pavel(1985)</t>
  </si>
  <si>
    <t>Kříž Martin(1992)</t>
  </si>
  <si>
    <t>Beneš Pavel(1978)</t>
  </si>
  <si>
    <t>Čermák Milan(1974)</t>
  </si>
  <si>
    <t>Wrona Tomáš(1985)</t>
  </si>
  <si>
    <t>Polák Matěj(1980)</t>
  </si>
  <si>
    <t>Zavadil Jan(1978)</t>
  </si>
  <si>
    <t>Mrňa Vojtěch(1979)</t>
  </si>
  <si>
    <t>AB Squash Klub</t>
  </si>
  <si>
    <t>Vaněk Jakub(1996)</t>
  </si>
  <si>
    <t>Holub Štěpán(1978)</t>
  </si>
  <si>
    <t>Popelka Pavel(1978)</t>
  </si>
  <si>
    <t>Pučelík Martin(1974)</t>
  </si>
  <si>
    <t>Šenkeřík Miroslav,Ing.(1983)</t>
  </si>
  <si>
    <t>Sikora Miroslav(1979)</t>
  </si>
  <si>
    <t>Tóth Tomáš(1990)</t>
  </si>
  <si>
    <t>Stejskal Marek(1978)</t>
  </si>
  <si>
    <t>Procházka Jiří(1990)</t>
  </si>
  <si>
    <t>Hrnčiřík Matej(1997)</t>
  </si>
  <si>
    <t>Ertlová Olga(1986)</t>
  </si>
  <si>
    <t>Vlášek Pavel(1977)</t>
  </si>
  <si>
    <t>Gelfand Jeffrey(1978)</t>
  </si>
  <si>
    <t>Belada David,MUDr.(1972)</t>
  </si>
  <si>
    <t>Squash centrum Za Vodou</t>
  </si>
  <si>
    <t>Ryšavý Jan(1985)</t>
  </si>
  <si>
    <t>Fremel Marek,Mgr.(1976)</t>
  </si>
  <si>
    <t>Novotný Michal(1981)</t>
  </si>
  <si>
    <t>TJ Turnov, o.s. - TJ Squash Turnov</t>
  </si>
  <si>
    <t>Štěpař Jaroslav(1982)</t>
  </si>
  <si>
    <t>Jurčík Stanislav,Ing.(1980)</t>
  </si>
  <si>
    <t>Zajícová Alena(1984)</t>
  </si>
  <si>
    <t>Hlavička Jan(1985)</t>
  </si>
  <si>
    <t>Turský Robert(1968)</t>
  </si>
  <si>
    <t>Svoboda Lukáš(1986)</t>
  </si>
  <si>
    <t>Kočárek Filip(1997)</t>
  </si>
  <si>
    <t>Teuchner Dan(1995)</t>
  </si>
  <si>
    <t>Hummel Jan,Ing.(1981)</t>
  </si>
  <si>
    <t>Pross Roman(1980)</t>
  </si>
  <si>
    <t>Liška Miloš(1982)</t>
  </si>
  <si>
    <t>Mastny Jan(1990)</t>
  </si>
  <si>
    <t>Mašek Jan(1981)</t>
  </si>
  <si>
    <t>Lazar Vítězslav(1994)</t>
  </si>
  <si>
    <t>Vorlíček Ondřej(2000)</t>
  </si>
  <si>
    <t>Kubričan Roman(1977)</t>
  </si>
  <si>
    <t>Řehák Pavel(1975)</t>
  </si>
  <si>
    <t>Saxon Valmez</t>
  </si>
  <si>
    <t>Kamp Lukáš (1984)</t>
  </si>
  <si>
    <t>Krajsa Pavel,Ing.(1960)</t>
  </si>
  <si>
    <t>Kučera Tomáš(1976)</t>
  </si>
  <si>
    <t>Cerman Jaroslav(1989)</t>
  </si>
  <si>
    <t>Borovský Jakub(1996)</t>
  </si>
  <si>
    <t>Honzík Jakub(1978)</t>
  </si>
  <si>
    <t>Štiller Jakub(1984)</t>
  </si>
  <si>
    <t>Svoboda Jan(1978)</t>
  </si>
  <si>
    <t>Marcinik Adam(1988)</t>
  </si>
  <si>
    <t>Blaha Pavel(1959)</t>
  </si>
  <si>
    <t>Gříbek Martin(1974)</t>
  </si>
  <si>
    <t>Staszko Bogdan(1978)</t>
  </si>
  <si>
    <t>Němec Martin(1974)</t>
  </si>
  <si>
    <t>Šimeček Petr(1985)</t>
  </si>
  <si>
    <t>Ondruška Miroslav(1978)</t>
  </si>
  <si>
    <t>Ščučinský Petr(1980)</t>
  </si>
  <si>
    <t>Kakosová Martina(1977)</t>
  </si>
  <si>
    <t>Krýsl Jiří(1973)</t>
  </si>
  <si>
    <t>Červinka Richard,Ing.(1986)</t>
  </si>
  <si>
    <t>Malý Petr(1993)</t>
  </si>
  <si>
    <t>Morkus Vratislav(1974)</t>
  </si>
  <si>
    <t>Ujfaluši Marcel(1978)</t>
  </si>
  <si>
    <t>Tůma František,Ing.(1979)</t>
  </si>
  <si>
    <t>Kott Kristián(1967)</t>
  </si>
  <si>
    <t>SCE Rugged Team</t>
  </si>
  <si>
    <t>Cáp Ladislav(1976)</t>
  </si>
  <si>
    <t>Kotlina-Havlíčkův Brod</t>
  </si>
  <si>
    <t>Bodiš Pavel(1988)</t>
  </si>
  <si>
    <t>Petrilák Daniel(1970)</t>
  </si>
  <si>
    <t>Míka Tomáš(1980)</t>
  </si>
  <si>
    <t>Škarda Jan,MUDr.(1969)</t>
  </si>
  <si>
    <t>Klíma David(1975)</t>
  </si>
  <si>
    <t>Vrbka Matěj(1989)</t>
  </si>
  <si>
    <t>Dvořák Jaroslav,Mgr.(1981)</t>
  </si>
  <si>
    <t>Spáčil Juraj(1977)</t>
  </si>
  <si>
    <t>Hučka Martin(1976)</t>
  </si>
  <si>
    <t>Pinka Jiří(1985)</t>
  </si>
  <si>
    <t>Svobodová Tereza(1994)</t>
  </si>
  <si>
    <t>Dvořáček Martin(1986)</t>
  </si>
  <si>
    <t>Kratochvíl Lukáš(1984)</t>
  </si>
  <si>
    <t>Marek Roman(1981)</t>
  </si>
  <si>
    <t>Kysela Pavel(1977)</t>
  </si>
  <si>
    <t>Král Luděk,Ing.(1966)</t>
  </si>
  <si>
    <t>Kubíček Michal(1977)</t>
  </si>
  <si>
    <t>Stypa Kamil(1974)</t>
  </si>
  <si>
    <t>Ficek Jaroslav(1967)</t>
  </si>
  <si>
    <t>Tužinčin Lukáš(1996)</t>
  </si>
  <si>
    <t>Žitník Jan(1983)</t>
  </si>
  <si>
    <t>Prokeš Karel(1962)</t>
  </si>
  <si>
    <t>Přikryl Michal,Mgr.(1967)</t>
  </si>
  <si>
    <t>Matějíček Milan(1963)</t>
  </si>
  <si>
    <t>Jirásková Eliška(1997)</t>
  </si>
  <si>
    <t>Němec Václav(1980)</t>
  </si>
  <si>
    <t>Hálek David(1989)</t>
  </si>
  <si>
    <t>Boška Michal(1989)</t>
  </si>
  <si>
    <t>Vlček Pavel(1984)</t>
  </si>
  <si>
    <t>Helešic Robert(1972)</t>
  </si>
  <si>
    <t>Šmíd Roman(1977)</t>
  </si>
  <si>
    <t>Novotný Jaroslav(1961)</t>
  </si>
  <si>
    <t>Hoffman Petr(1977)</t>
  </si>
  <si>
    <t>Koranda Ivo(1968)</t>
  </si>
  <si>
    <t>Salomon Aleš(1983)</t>
  </si>
  <si>
    <t>Drábik Milan(1971)</t>
  </si>
  <si>
    <t>Černý Jakub(1979)</t>
  </si>
  <si>
    <t>Polák Hynek(1977)</t>
  </si>
  <si>
    <t>Poláková Eva(1983)</t>
  </si>
  <si>
    <t>Červek Marek(1969)</t>
  </si>
  <si>
    <t>Kazík Vítězslav(1964)</t>
  </si>
  <si>
    <t>Votruba Michal(1982)</t>
  </si>
  <si>
    <t>Klímek Lumír,Ing.(1970)</t>
  </si>
  <si>
    <t>Barták Zdeněk(1988)</t>
  </si>
  <si>
    <t>Brož Pavel(1983)</t>
  </si>
  <si>
    <t>Hlobík Radek(1972)</t>
  </si>
  <si>
    <t>Šebek Josef(1996)</t>
  </si>
  <si>
    <t>Trnovec Róbert(1981)</t>
  </si>
  <si>
    <t>Vacek Jan,Ing.(1979)</t>
  </si>
  <si>
    <t>Riška Dominik(1988)</t>
  </si>
  <si>
    <t>Krátký Jaroslav(1972)</t>
  </si>
  <si>
    <t>Hájková Michaela(1994)</t>
  </si>
  <si>
    <t>Sportovní Klub Squash drive</t>
  </si>
  <si>
    <t>Kniezek Martin(1974)</t>
  </si>
  <si>
    <t>Strnad Jan(1989)</t>
  </si>
  <si>
    <t>Nálevka Petr(1978)</t>
  </si>
  <si>
    <t>SK Olymp Trutnov o.s.</t>
  </si>
  <si>
    <t>Kosíř Tomáš(1988)</t>
  </si>
  <si>
    <t>SK Squash v pohodě</t>
  </si>
  <si>
    <t>Franta Michal,Ing.(1969)</t>
  </si>
  <si>
    <t>Gjumija Leoš(1975)</t>
  </si>
  <si>
    <t>Horáček Kamil(1977)</t>
  </si>
  <si>
    <t>Kožina Ondřej(1986)</t>
  </si>
  <si>
    <t>Dubina Jan,Ing.(1988)</t>
  </si>
  <si>
    <t>Šrámek Petr(1979)</t>
  </si>
  <si>
    <t>Dědeček Tomáš(1981)</t>
  </si>
  <si>
    <t>Marek Dalibor(1971)</t>
  </si>
  <si>
    <t>Vyroubal Vlastimil(1973)</t>
  </si>
  <si>
    <t>Václavek Karel,Mgr.(1977)</t>
  </si>
  <si>
    <t>Krechler Radek(1988)</t>
  </si>
  <si>
    <t>Branný Jaromír(1972)</t>
  </si>
  <si>
    <t>Martínek Petr,Ing.(1984)</t>
  </si>
  <si>
    <t>Linhartová Denisa,Mgr.(1971)</t>
  </si>
  <si>
    <t>Holuša Marek,Ing.(1982)</t>
  </si>
  <si>
    <t>Beránek Milan(1975)</t>
  </si>
  <si>
    <t>Ondraček Jan(1996)</t>
  </si>
  <si>
    <t>Čech Jaroslav(1986)</t>
  </si>
  <si>
    <t>Studený Robert(1971)</t>
  </si>
  <si>
    <t>Mazán Marek(1980)</t>
  </si>
  <si>
    <t>Kracík Pavel(1973)</t>
  </si>
  <si>
    <t>Juráň David(1984)</t>
  </si>
  <si>
    <t>Niesner Michal(1994)</t>
  </si>
  <si>
    <t>Němeček Ladislav(1978)</t>
  </si>
  <si>
    <t>Žalud Petr(1973)</t>
  </si>
  <si>
    <t>Pluta Zdeněk(1961)</t>
  </si>
  <si>
    <t>Füzy Lenka(1970)</t>
  </si>
  <si>
    <t>Korbelář Rudolf(1977)</t>
  </si>
  <si>
    <t>Lizna Ota(1982)</t>
  </si>
  <si>
    <t>Holinka Pavel(1967)</t>
  </si>
  <si>
    <t>Sládeček Pavel,Dipl.Ing.(1960)</t>
  </si>
  <si>
    <t>Bergel Benjamin(2000)</t>
  </si>
  <si>
    <t>Püski Lénárd(1995)</t>
  </si>
  <si>
    <t>Pištěk Tomáš(1976)</t>
  </si>
  <si>
    <t>Honek David(1988)</t>
  </si>
  <si>
    <t>Spěvák Michal(1968)</t>
  </si>
  <si>
    <t>Dziak Pavel(1980)</t>
  </si>
  <si>
    <t>Cihelka Jan(1972)</t>
  </si>
  <si>
    <t>Jankovič Kamil(1971)</t>
  </si>
  <si>
    <t>Kuntoš Jiří(1973)</t>
  </si>
  <si>
    <t>Koudelka Aleš(1969)</t>
  </si>
  <si>
    <t>Gallatová Eva(1974)</t>
  </si>
  <si>
    <t>Alán Marek(1981)</t>
  </si>
  <si>
    <t>Viktora Michal(1977)</t>
  </si>
  <si>
    <t>1.SQC Vratislavice</t>
  </si>
  <si>
    <t>Rohun Patrik(1992)</t>
  </si>
  <si>
    <t>Sochůrek Martin(1998)</t>
  </si>
  <si>
    <t>Kujawa Roman(1978)</t>
  </si>
  <si>
    <t>Gula Marek(1981)</t>
  </si>
  <si>
    <t>Juránek Filip(1978)</t>
  </si>
  <si>
    <t>Prouza David(1977)</t>
  </si>
  <si>
    <t>Říha Jan,Mgr.(1973)</t>
  </si>
  <si>
    <t>Koša Martin(1977)</t>
  </si>
  <si>
    <t>Kočárek Jakub(1991)</t>
  </si>
  <si>
    <t>Novák Jakub(1979)</t>
  </si>
  <si>
    <t>Chalupa Ondřej(1974)</t>
  </si>
  <si>
    <t>Trličík Jakub(1987)</t>
  </si>
  <si>
    <t>Hlavatý Vladimír(1981)</t>
  </si>
  <si>
    <t>Blažek Miroslav(1978)</t>
  </si>
  <si>
    <t>Hořínek Pavel(1962)</t>
  </si>
  <si>
    <t>Breznay Jan,Ing.(1978)</t>
  </si>
  <si>
    <t>Duda Jiří(1976)</t>
  </si>
  <si>
    <t>Janda Filip(1977)</t>
  </si>
  <si>
    <t>Jirka Vladimír(1965)</t>
  </si>
  <si>
    <t>Vojtovič Martin(1988)</t>
  </si>
  <si>
    <t>Krejčí Miroslav(1967)</t>
  </si>
  <si>
    <t>Smejkal Filip,Ing.(1975)</t>
  </si>
  <si>
    <t>Karbus Michal,Ing.(1970)</t>
  </si>
  <si>
    <t>Mlynárik Ivan,MUDr.(1976)</t>
  </si>
  <si>
    <t>Kaleta Jaroslav(1977)</t>
  </si>
  <si>
    <t>Kyselý Pavel(1976)</t>
  </si>
  <si>
    <t>Brichta Pavel (1973)</t>
  </si>
  <si>
    <t>Weiss Jan,Ing.(1981)</t>
  </si>
  <si>
    <t>Novák Antonín(1992)</t>
  </si>
  <si>
    <t>Havelka Milan(1971)</t>
  </si>
  <si>
    <t>Ernest Jiří,Ing.(1972)</t>
  </si>
  <si>
    <t>Mazur Martin(1976)</t>
  </si>
  <si>
    <t>Pour Jiří(1982)</t>
  </si>
  <si>
    <t>Ditrich Daniel(1979)</t>
  </si>
  <si>
    <t>Oxygen sportovní klub</t>
  </si>
  <si>
    <t>Kellner Oldřich(1985)</t>
  </si>
  <si>
    <t>Satke Tomáš(1984)</t>
  </si>
  <si>
    <t>Oswald Pavel(1973)</t>
  </si>
  <si>
    <t>Filip Roman(1972)</t>
  </si>
  <si>
    <t>Sochůrek Matouš(1999)</t>
  </si>
  <si>
    <t>Hepnar Ondřej(1990)</t>
  </si>
  <si>
    <t>Chorváth Rostislav(1982)</t>
  </si>
  <si>
    <t>Fuksa Radek(1976)</t>
  </si>
  <si>
    <t>Drozd Tomáš(1966)</t>
  </si>
  <si>
    <t>Schuller Martin(1997)</t>
  </si>
  <si>
    <t>Doležel Vladimír(1980)</t>
  </si>
  <si>
    <t>Engervall Magnus(1989)</t>
  </si>
  <si>
    <t>Zoubková Natalija(1980)</t>
  </si>
  <si>
    <t>Nepomucký Ondřej(1980)</t>
  </si>
  <si>
    <t>Gregor Pavel(1972)</t>
  </si>
  <si>
    <t>Budina Filip(1975)</t>
  </si>
  <si>
    <t>Mutina Jan(1974)</t>
  </si>
  <si>
    <t>Bořil Ondřej(1976)</t>
  </si>
  <si>
    <t>Hudeček Patrik(1968)</t>
  </si>
  <si>
    <t>Fusík Maik(1995)</t>
  </si>
  <si>
    <t>Málek Jan(1987)</t>
  </si>
  <si>
    <t>Hlawiczka Miroslav(1977)</t>
  </si>
  <si>
    <t>Paroulek Martin(1980)</t>
  </si>
  <si>
    <t>Janošková Klára(1990)</t>
  </si>
  <si>
    <t>Novák Ladislav(1971)</t>
  </si>
  <si>
    <t>Marek Miroslav(1972)</t>
  </si>
  <si>
    <t>Mach Tomáš(1974)</t>
  </si>
  <si>
    <t>Petrak Josef(1990)</t>
  </si>
  <si>
    <t>Křepelka Petr(1985)</t>
  </si>
  <si>
    <t>Promný Josef(1975)</t>
  </si>
  <si>
    <t>Nohel Petr,Ing.(1964)</t>
  </si>
  <si>
    <t>Novotný Radek(1969)</t>
  </si>
  <si>
    <t>Dominec Miroslav(1972)</t>
  </si>
  <si>
    <t>Synek Jan(1973)</t>
  </si>
  <si>
    <t>Přikryl Marek(1974)</t>
  </si>
  <si>
    <t>Kobrle Petr,Ing.(1962)</t>
  </si>
  <si>
    <t>Maryška Tomáš(1998)</t>
  </si>
  <si>
    <t>SCB Sport klub</t>
  </si>
  <si>
    <t>Brtek Marcel(1978)</t>
  </si>
  <si>
    <t>SQUASH CLUB Žatec</t>
  </si>
  <si>
    <t>Koutník Marek(2000)</t>
  </si>
  <si>
    <t>SC Podbořany</t>
  </si>
  <si>
    <t>Chadima Lukáš(1980)</t>
  </si>
  <si>
    <t>Dlouhý Matouš(1977)</t>
  </si>
  <si>
    <t>Zvěřinský Martin(1974)</t>
  </si>
  <si>
    <t>Glöckner Radim(1976)</t>
  </si>
  <si>
    <t>Svrlansky Robert(1967)</t>
  </si>
  <si>
    <t>Filip Martin(1976)</t>
  </si>
  <si>
    <t>Sluka Jan(1975)</t>
  </si>
  <si>
    <t>Tupec Pavel(1978)</t>
  </si>
  <si>
    <t>Vaněk Vladimír(1980)</t>
  </si>
  <si>
    <t>Fajta Václav(1961)</t>
  </si>
  <si>
    <t>Veverka Tomáš(1968)</t>
  </si>
  <si>
    <t>Klema Pavel(1982)</t>
  </si>
  <si>
    <t>Sedláček Dušan(1977)</t>
  </si>
  <si>
    <t>Svoboda Filip(1989)</t>
  </si>
  <si>
    <t>Záruba Jaroslav(1961)</t>
  </si>
  <si>
    <t>Burda Zdeněk(1967)</t>
  </si>
  <si>
    <t>Pleskot Jan(1979)</t>
  </si>
  <si>
    <t>Jelen Michal,Mgr.(1980)</t>
  </si>
  <si>
    <t>Hotový Vladimír(1983)</t>
  </si>
  <si>
    <t>Barták Josef(1973)</t>
  </si>
  <si>
    <t>Vlček Jan(1980)</t>
  </si>
  <si>
    <t>Vojtěch Jiří(1973)</t>
  </si>
  <si>
    <t>Čerňanský Filip(1981)</t>
  </si>
  <si>
    <t>Cienciala Lubomír(1964)</t>
  </si>
  <si>
    <t>Netušil Michal(1976)</t>
  </si>
  <si>
    <t>Dolejš Martin(1982)</t>
  </si>
  <si>
    <t>Sotona Ondřej(1974)</t>
  </si>
  <si>
    <t>Kumstová Aneta(1992)</t>
  </si>
  <si>
    <t>Omelka Petr(1970)</t>
  </si>
  <si>
    <t>Crawford Keith(1949)</t>
  </si>
  <si>
    <t>Prihara Matěj(1985)</t>
  </si>
  <si>
    <t>Keliš Martin(1981)</t>
  </si>
  <si>
    <t>Charvát Petr(1976)</t>
  </si>
  <si>
    <t>Dašek Petr(1973)</t>
  </si>
  <si>
    <t>Vrba Vít(1978)</t>
  </si>
  <si>
    <t>Říha Miroslav(1960)</t>
  </si>
  <si>
    <t>Ghanem Ayham(1971)</t>
  </si>
  <si>
    <t>Kalina Pavel(1977)</t>
  </si>
  <si>
    <t>Trpkoš Martin(1975)</t>
  </si>
  <si>
    <t>Tobolka Daniel(1970)</t>
  </si>
  <si>
    <t>Wimmer Jakub(1986)</t>
  </si>
  <si>
    <t>Hlaváček Rostislav(1975)</t>
  </si>
  <si>
    <t>Janiczek Bogdan(1988)</t>
  </si>
  <si>
    <t>Wolf Sebastian(1992)</t>
  </si>
  <si>
    <t>Maňas Petr,Ing.(1967)</t>
  </si>
  <si>
    <t>Kazda Petr(1980)</t>
  </si>
  <si>
    <t>Juřena Michal(1978)</t>
  </si>
  <si>
    <t>Policar Vilém(1972)</t>
  </si>
  <si>
    <t>Lindner Petr(1969)</t>
  </si>
  <si>
    <t>Brňák Petr(1967)</t>
  </si>
  <si>
    <t>Bulva Michal(1977)</t>
  </si>
  <si>
    <t>P.K. Sportovní klub</t>
  </si>
  <si>
    <t>Segeč Karol(1976)</t>
  </si>
  <si>
    <t>Hexner Adam(1990)</t>
  </si>
  <si>
    <t>Kobera Patrik(1976)</t>
  </si>
  <si>
    <t>Věříšová Nikola(1997)</t>
  </si>
  <si>
    <t>Trefný Pavel(1983)</t>
  </si>
  <si>
    <t>Kozák Oldřich(1978)</t>
  </si>
  <si>
    <t>Lövenhöfer Petr(1968)</t>
  </si>
  <si>
    <t>Šlehofer Jan(1997)</t>
  </si>
  <si>
    <t>Šišák Roman(1979)</t>
  </si>
  <si>
    <t>Kotala Miloš(1977)</t>
  </si>
  <si>
    <t>Jung Martin(1986)</t>
  </si>
  <si>
    <t>Masopust Petr(1967)</t>
  </si>
  <si>
    <t>Jánský Ondřej(1998)</t>
  </si>
  <si>
    <t>Dřevíkovský Jan(1986)</t>
  </si>
  <si>
    <t>Šebela Roman(1976)</t>
  </si>
  <si>
    <t>Jagrik Zdeněk(1977)</t>
  </si>
  <si>
    <t>Vopršal Roman(1964)</t>
  </si>
  <si>
    <t>Holzbauer Jan(1974)</t>
  </si>
  <si>
    <t>Hurta Filip(1976)</t>
  </si>
  <si>
    <t>Lacko Martin(1974)</t>
  </si>
  <si>
    <t>Zdeněk Pavel(1975)</t>
  </si>
  <si>
    <t>Čech Daniel(1986)</t>
  </si>
  <si>
    <t>Sýkora Jiří(1985)</t>
  </si>
  <si>
    <t>Sinkule Miroslav(1954)</t>
  </si>
  <si>
    <t>Němec Luděk(1978)</t>
  </si>
  <si>
    <t>Matějka Josef(1977)</t>
  </si>
  <si>
    <t>Koláček Kryštof(1973)</t>
  </si>
  <si>
    <t>Škuta Roman(1968)</t>
  </si>
  <si>
    <t>Křen Radek(1985)</t>
  </si>
  <si>
    <t>Staněk Milan(1989)</t>
  </si>
  <si>
    <t>Barták Jakub(1989)</t>
  </si>
  <si>
    <t>Fajta jun. Václav(1990)</t>
  </si>
  <si>
    <t>Jeníček Robert(1974)</t>
  </si>
  <si>
    <t>Kočík Adam(1976)</t>
  </si>
  <si>
    <t>Měřínský Radek(1982)</t>
  </si>
  <si>
    <t>Nezval Kamil(1979)</t>
  </si>
  <si>
    <t>Beksa Martin,Ing.(1977)</t>
  </si>
  <si>
    <t>Valášek Petr(1986)</t>
  </si>
  <si>
    <t>Zeman Vlastimil(1974)</t>
  </si>
  <si>
    <t>Jirková Lucie(1987)</t>
  </si>
  <si>
    <t>Schneider Michael(1968)</t>
  </si>
  <si>
    <t>Kupec Ján(1979)</t>
  </si>
  <si>
    <t>Wawrosz Petr(1962)</t>
  </si>
  <si>
    <t>Hlisnikovský Petr(1978)</t>
  </si>
  <si>
    <t>Pála Tomáš(1980)</t>
  </si>
  <si>
    <t>Jandek Matouš(1990)</t>
  </si>
  <si>
    <t>Chytil Aleš(1985)</t>
  </si>
  <si>
    <t>Vojtovič Daniel(1977)</t>
  </si>
  <si>
    <t>clear Jmeno</t>
  </si>
  <si>
    <t>příjmení a jméno hráče</t>
  </si>
  <si>
    <t>2. LIGA MUŽI F   2014 - 2015</t>
  </si>
  <si>
    <t>Zlín-Malenovice, Squash Centrum - VŠSK Dunlop Univerzita Zlín B</t>
  </si>
  <si>
    <t>Valašské Meziříčí, Hotel Abácie - ABÁCIE VALMEZ</t>
  </si>
  <si>
    <t>Ostrava, Cihelní - CORKERS B - Ostrava</t>
  </si>
  <si>
    <t>Třinec, Squashcentrum - SC Squash Třinec</t>
  </si>
  <si>
    <t>Ostrava, SCO - SQUASH OSTRAVA-MARIÁNSKÉ HORY "A"</t>
  </si>
  <si>
    <t>Ostrava, Fajne - SC FAJNE</t>
  </si>
  <si>
    <t>VŠSK Dunlop Univerzita Zlín B</t>
  </si>
  <si>
    <t>SQUASH OSTRAVA-MARIÁNSKÉ HORY "A"</t>
  </si>
  <si>
    <t>ABÁCIE VALMEZ</t>
  </si>
  <si>
    <t>CORKERS B - Ostrava</t>
  </si>
  <si>
    <t>SC FAJNE</t>
  </si>
  <si>
    <t>2. LIGA MUŽI E   2014 - 2015</t>
  </si>
  <si>
    <t>Olomouc, Relax - Draps Olomouc</t>
  </si>
  <si>
    <t>Zín-Malenovice, Squash Centrum VŠSK Dunlop Univerzita Zlín C</t>
  </si>
  <si>
    <t>Uherské Hradiště, TJ Slovácká - Squash Slovácká A</t>
  </si>
  <si>
    <t>Brno, ZONE4YOU Moravská Slavia - Moravská Slavia Brno C</t>
  </si>
  <si>
    <t>Znojmo, Sport club - SC Stroke Znojmo A</t>
  </si>
  <si>
    <t>Draps Olomouc</t>
  </si>
  <si>
    <t>Squash Slovácká A</t>
  </si>
  <si>
    <t>VŠSK Dunlop Univerzita Zlín C</t>
  </si>
  <si>
    <t>SC Stroke Znojmo A</t>
  </si>
  <si>
    <t>Moravská Slavia Brno C</t>
  </si>
  <si>
    <t>2. LIGA MUŽI D   2014 - 2015</t>
  </si>
  <si>
    <t>Praha, Squash Haštal - SC Prague United</t>
  </si>
  <si>
    <t>Kutná Hora, Squash Club Zlatá Husa - SK Barbora</t>
  </si>
  <si>
    <t>Hradec Králové, Squash centrum - SCC Hradec Králové "B" - Berger Huck</t>
  </si>
  <si>
    <t>Trutnov, Sportcentrum Olymp - Olymp Trutnov</t>
  </si>
  <si>
    <t>Praha, Squashpoint - SQUASHSPORT SQP - A</t>
  </si>
  <si>
    <t>Praha, Squashpark - Squashpark Kocourkov Praha</t>
  </si>
  <si>
    <t>SC Prague United</t>
  </si>
  <si>
    <t>SCC Hradec Králové "B" - Berger Huck</t>
  </si>
  <si>
    <t>SK Barbora</t>
  </si>
  <si>
    <t>Squashpark Kocourkov Praha</t>
  </si>
  <si>
    <t>Olymp Trutnov</t>
  </si>
  <si>
    <t>SQUASHSPORT SQP - A</t>
  </si>
  <si>
    <t>2. LIGA MUŽI C   2014 - 2015</t>
  </si>
  <si>
    <t>Teplice, Aquacentrum - 1.SQ Teplice C</t>
  </si>
  <si>
    <t>Praha, Squashpark - Feather Dondas Stars</t>
  </si>
  <si>
    <t>Most, Tornádo Sport - Tornádo Squash "A"</t>
  </si>
  <si>
    <t>Praha, Modrý Svět - SQUASH MODRÝ SVĚT X</t>
  </si>
  <si>
    <t>Praha, SquahArena - SQUASHSPORT SQUASHARENA B</t>
  </si>
  <si>
    <t>Praha, SB Centrum - Squash club Háje C</t>
  </si>
  <si>
    <t>Praha, SquashArena - SQUASHSPORT SQUASHARENA B</t>
  </si>
  <si>
    <t>1.SQ Teplice C</t>
  </si>
  <si>
    <t>Squash club Háje C</t>
  </si>
  <si>
    <t>Tornádo Squash "A"</t>
  </si>
  <si>
    <t>Feather Dondas Stars</t>
  </si>
  <si>
    <t>SQUASH MODRÝ SVĚT X</t>
  </si>
  <si>
    <t>SQUASHSPORT SQUASHARENA B</t>
  </si>
  <si>
    <t>2. LIGA MUŽI B   2014 - 2015</t>
  </si>
  <si>
    <t>Havlíčkův Brod, SPORTSTARR - SQ Highland sport</t>
  </si>
  <si>
    <t>Praha, Strahov - SC Otec - TOPO muži C</t>
  </si>
  <si>
    <t>Kladno, Squadra Squash - Ludu squash club Kladno</t>
  </si>
  <si>
    <t>Praha, Squashpoint - SQUASHPOINT HARROW - B</t>
  </si>
  <si>
    <t>Praha, Squashpark - Muži SK US Gumbin</t>
  </si>
  <si>
    <t>Praha, SquashArena - SQUASHSPORT SQUASHARENA C</t>
  </si>
  <si>
    <t>SQ Highland sport</t>
  </si>
  <si>
    <t>SC Otec - TOPO muži C</t>
  </si>
  <si>
    <t>Ludu squash club Kladno</t>
  </si>
  <si>
    <t>SQUASHSPORT SQUASHARENA C</t>
  </si>
  <si>
    <t>SQUASHPOINT HARROW - B</t>
  </si>
  <si>
    <t>Muži SK US Gumbin</t>
  </si>
  <si>
    <t>Praha, Strahov - SC Strahov B</t>
  </si>
  <si>
    <t>Praha, Squash Ohradní - SquashYard Praha A</t>
  </si>
  <si>
    <t>Plzeň, Sport Palace - SK Squash Plzeň</t>
  </si>
  <si>
    <t>Praha, Chrpa - CHRPA B BLUE ARROW</t>
  </si>
  <si>
    <t>Praha, Evropská - SCE Rugged Team</t>
  </si>
  <si>
    <t>Praha, Haštal - SQUASH SPORT ČIMICE A</t>
  </si>
  <si>
    <t>SC Strahov B</t>
  </si>
  <si>
    <t>SquashYard Praha A</t>
  </si>
  <si>
    <t>SQUASH SPORT ČIMICE A</t>
  </si>
  <si>
    <t>CHRPA B BLUE ARROW</t>
  </si>
  <si>
    <t>Ostrava, Cihelní - Brutus Team</t>
  </si>
  <si>
    <t>Frýdek-Místek, SQUASHSTORM - SQUASHSTORM Frýdek-Místek</t>
  </si>
  <si>
    <t>Brno, ZONE4YOU Fitness club - ZONE4YOU Moravská Slavia Brno A</t>
  </si>
  <si>
    <t>Brno, Centrum Viktoria - Viktoria Brno Huslík Team</t>
  </si>
  <si>
    <t>Zlín-Malenovie, Squash Centrum - VŠSK Dunlop Univerzita Zlín A</t>
  </si>
  <si>
    <t>Brno, ZONE4YOU Moravská Slavia -   ZONE4YOU Moravská Slavia Brno B</t>
  </si>
  <si>
    <t>SQUASHSTORM Frýdek-Místek</t>
  </si>
  <si>
    <t>VŠSK Dunlop Univerzita Zlín A</t>
  </si>
  <si>
    <t>ZONE4YOU Moravská Slavia Brno A</t>
  </si>
  <si>
    <t>Brutus Team</t>
  </si>
  <si>
    <t>Viktoria Brno Huslík Team</t>
  </si>
  <si>
    <t>ZONE4YOU Moravská Slavia Brno B</t>
  </si>
  <si>
    <t>České Budějovice, Zvonárna - SK Zvonárna</t>
  </si>
  <si>
    <t>Praha, Squash centrum PRO 6 - Svijany Team PRO 6</t>
  </si>
  <si>
    <t>Praha, Chrpa - CHRPA MATXITXAKO</t>
  </si>
  <si>
    <t>Praha, Strahov - SC Strahov D</t>
  </si>
  <si>
    <t>Praha, SB Centrum - Squash club Háje B</t>
  </si>
  <si>
    <t>Praha, SquashArena - SC Otec - TOPO muži B</t>
  </si>
  <si>
    <t>CHRPA MATXITXAKO</t>
  </si>
  <si>
    <t>Svijany Team PRO 6</t>
  </si>
  <si>
    <t>SC Otec - TOPO muži B</t>
  </si>
  <si>
    <t>SC Strahov D</t>
  </si>
  <si>
    <t>Squash club Háje B</t>
  </si>
  <si>
    <t>Praha, Squashpark - Muži SK US Cibulka M</t>
  </si>
  <si>
    <t>Praha, Squashpoint - SQUASHPOINT MUELLER - A</t>
  </si>
  <si>
    <t>Praha, Strahov - SC Otec - TOPO muži A</t>
  </si>
  <si>
    <t>Praha, Strahov - SC Strahov F</t>
  </si>
  <si>
    <t>Poděbrady, Bowling Squash Relax - SK Poděbrady A</t>
  </si>
  <si>
    <t>Teplice, Aquacentrum - 1.SQ Teplice A</t>
  </si>
  <si>
    <t>Muži SK US Cibulka M</t>
  </si>
  <si>
    <t>SC Otec - TOPO muži A</t>
  </si>
  <si>
    <t>SQUASHPOINT MUELLER - A</t>
  </si>
  <si>
    <t>1.SQ Teplice A</t>
  </si>
  <si>
    <t>SC Strahov F</t>
  </si>
  <si>
    <t>SK Poděbrady A</t>
  </si>
  <si>
    <t>datum aktualizace žebříčku</t>
  </si>
  <si>
    <t/>
  </si>
  <si>
    <t>Textbox25</t>
  </si>
  <si>
    <t>RankNumber2</t>
  </si>
  <si>
    <t>Diff</t>
  </si>
  <si>
    <t>ClubName7</t>
  </si>
  <si>
    <t>ClubName8</t>
  </si>
  <si>
    <t>ClubName1</t>
  </si>
  <si>
    <t>TournamentPoints</t>
  </si>
  <si>
    <t>PlayerOneName3</t>
  </si>
  <si>
    <t>PlayerOneName2</t>
  </si>
  <si>
    <t>TournamentAll</t>
  </si>
  <si>
    <t>LeaguePoints</t>
  </si>
  <si>
    <t>SumSum</t>
  </si>
  <si>
    <t>LeaguePoints2</t>
  </si>
  <si>
    <t>Adult</t>
  </si>
  <si>
    <t>Fecák Ján(1986)</t>
  </si>
  <si>
    <t>Fialová Lucie(1988)</t>
  </si>
  <si>
    <t>Hlásek Miroslav(1983)</t>
  </si>
  <si>
    <t>Wasilewski Jakub(1994)</t>
  </si>
  <si>
    <t>Tecl Milan(1969)</t>
  </si>
  <si>
    <t>Suchan Zdeněk(1981)</t>
  </si>
  <si>
    <t>Josefus Jiří,Ing.(1969)</t>
  </si>
  <si>
    <t>Šedek Ondřej(1985)</t>
  </si>
  <si>
    <t>Juřička Milan(1982)</t>
  </si>
  <si>
    <t>Smékal Petr(1973)</t>
  </si>
  <si>
    <t>Hamřík Milan(1975)</t>
  </si>
  <si>
    <t>Macura Milan,Ing.(1984)</t>
  </si>
  <si>
    <t>Bílek Michal(1994)</t>
  </si>
  <si>
    <t>Kubáň Tomáš(1969)</t>
  </si>
  <si>
    <t>Jančar Tomáš(1996)</t>
  </si>
  <si>
    <t>Šťastník Jan(1996)</t>
  </si>
  <si>
    <t>Pelech Patrik(1996)</t>
  </si>
  <si>
    <t>Kalášek Stanislav(1970)</t>
  </si>
  <si>
    <t>Holub Tomáš(1979)</t>
  </si>
  <si>
    <t>Chmelař Petr(1978)</t>
  </si>
  <si>
    <t>Squash Club Hájek</t>
  </si>
  <si>
    <t>Martinák Vlastimil,Bc.(1989)</t>
  </si>
  <si>
    <t>Malíř Richard(1974)</t>
  </si>
  <si>
    <t>Pinková Lucie(1996)</t>
  </si>
  <si>
    <t>Engel Tomáš(1993)</t>
  </si>
  <si>
    <t>Broulík Tomáš(1987)</t>
  </si>
  <si>
    <t>Chudoba Jan(1981)</t>
  </si>
  <si>
    <t>Pluskal Patrik(1976)</t>
  </si>
  <si>
    <t>Šlemr Pavel(1995)</t>
  </si>
  <si>
    <t>Matas Filip(1981)</t>
  </si>
  <si>
    <t>Pech Stanislav(1965)</t>
  </si>
  <si>
    <t>Lipovský Vít(1996)</t>
  </si>
  <si>
    <t>Manďák Ondřej(1977)</t>
  </si>
  <si>
    <t>Chlubna Karel(1961)</t>
  </si>
  <si>
    <t>Panáček Marek(2002)</t>
  </si>
  <si>
    <t>Syrový Jan(1983)</t>
  </si>
  <si>
    <t>Dolanský Radek(1978)</t>
  </si>
  <si>
    <t>Pavlík David (1980)</t>
  </si>
  <si>
    <t>Veverka Jakub(1992)</t>
  </si>
  <si>
    <t>Jakeš Martin(1982)</t>
  </si>
  <si>
    <t>Trčka Jan(1968)</t>
  </si>
  <si>
    <t>Nesládek Petr(1980)</t>
  </si>
  <si>
    <t>Němejc Stanislav(1969)</t>
  </si>
  <si>
    <t>Massey Adam(1972)</t>
  </si>
  <si>
    <t>Tesárek Ladislav(1972)</t>
  </si>
  <si>
    <t>Gibson Stanislav(1976)</t>
  </si>
  <si>
    <t>Teplý Michal(1972)</t>
  </si>
  <si>
    <t>Pajer Tomáš(1976)</t>
  </si>
  <si>
    <t>Bartusek Jiří(1989)</t>
  </si>
  <si>
    <t>Zajkr Bohuslav(1966)</t>
  </si>
  <si>
    <t>Major Michal(1984)</t>
  </si>
  <si>
    <t>Hron Richard(1993)</t>
  </si>
  <si>
    <t>Citnar Tomáš(1978)</t>
  </si>
  <si>
    <t>Čálek Filip(1980)</t>
  </si>
  <si>
    <t>Pustaj Radek(1971)</t>
  </si>
  <si>
    <t>Vintr Radek(1980)</t>
  </si>
  <si>
    <t>Varmuža Petr(1971)</t>
  </si>
  <si>
    <t>Borovička Jiří(1973)</t>
  </si>
  <si>
    <t>Řihák Pavel(1968)</t>
  </si>
  <si>
    <t>Hegr David(1972)</t>
  </si>
  <si>
    <t>Valenta Vít(1982)</t>
  </si>
  <si>
    <t>Citnar Lukáš(1981)</t>
  </si>
  <si>
    <t>Protiva Pavel(1976)</t>
  </si>
  <si>
    <t>Hruška Jaroslav(1964)</t>
  </si>
  <si>
    <t>Jakeš Michal(1979)</t>
  </si>
  <si>
    <t>Hron Jiří(1991)</t>
  </si>
  <si>
    <t>Voráček Jakub(1989)</t>
  </si>
  <si>
    <t>Lux Jiří(1991)</t>
  </si>
  <si>
    <t>Matuszek Przemek(1981)</t>
  </si>
  <si>
    <t>Dvořák David (1983)</t>
  </si>
  <si>
    <t>Kolegar Petr(1967)</t>
  </si>
  <si>
    <t>Jílek Jiří(1969)</t>
  </si>
  <si>
    <t>Žák Zdeněk,Bc.(1988)</t>
  </si>
  <si>
    <t>Biálek Rostislav(1978)</t>
  </si>
  <si>
    <t>Šťastný Vaclav(1989)</t>
  </si>
  <si>
    <t>Novák Aleš(1971)</t>
  </si>
  <si>
    <t>Adámková Romana(1966)</t>
  </si>
  <si>
    <t>pomoci CSV</t>
  </si>
  <si>
    <t>WISPA</t>
  </si>
  <si>
    <t>Klimundová Anna(1991)</t>
  </si>
  <si>
    <t>Feřteková Eva(1985)</t>
  </si>
  <si>
    <t>Kubáňová Zuzana(1984)</t>
  </si>
  <si>
    <t>Alexová Kristýna(1996)</t>
  </si>
  <si>
    <t>Doubravová Marika(1992)</t>
  </si>
  <si>
    <t>Vykouřilová Kristýna(1990)</t>
  </si>
  <si>
    <t>Sigačevová Jana(1990)</t>
  </si>
  <si>
    <t>Elznicová Tereza(1994)</t>
  </si>
  <si>
    <t>Mihulová Klára(1991)</t>
  </si>
  <si>
    <t>Huráňová Eliška(1989)</t>
  </si>
  <si>
    <t>Lehocká Magdaléna(1986)</t>
  </si>
  <si>
    <t>Stöckelová Martina,Mgr.(1972)</t>
  </si>
  <si>
    <t>Sportovní Klub Squash Dubeč</t>
  </si>
  <si>
    <t>Stöckelová Anežka(2000)</t>
  </si>
  <si>
    <t>Wernerová Markéta,Mgr.(1973)</t>
  </si>
  <si>
    <t>Kejíková Dominika(1995)</t>
  </si>
  <si>
    <t>Bakalářová Josefína(1997)</t>
  </si>
  <si>
    <t>Václavková Petra(1992)</t>
  </si>
  <si>
    <t>Nejtková Renata(1967)</t>
  </si>
  <si>
    <t>Malotová Tereza,Ing.(1979)</t>
  </si>
  <si>
    <t>Nagyová Irena(1977)</t>
  </si>
  <si>
    <t>Linhartová Denisa(1995)</t>
  </si>
  <si>
    <t>Hynková Barbora,Mgr.(1984)</t>
  </si>
  <si>
    <t>Krausová Tereza,Mgr.(1982)</t>
  </si>
  <si>
    <t>Svobodová Renata(1974)</t>
  </si>
  <si>
    <t>Fialová Kristýna(1999)</t>
  </si>
  <si>
    <t>Füzy Karolína (1999)</t>
  </si>
  <si>
    <t>Filipi Kateřina(1994)</t>
  </si>
  <si>
    <t>Pelešková Denisa(1993)</t>
  </si>
  <si>
    <t>Doležalová Michaela(1989)</t>
  </si>
  <si>
    <t>Šromová Veronika(1993)</t>
  </si>
  <si>
    <t>Jelínková Tereza(1987)</t>
  </si>
  <si>
    <t>Muchová Kateřina(1990)</t>
  </si>
  <si>
    <t>Coufal Birgit(1985)</t>
  </si>
  <si>
    <t>Vágnerová Kateřina(1978)</t>
  </si>
  <si>
    <t>Čepová Michaela(2000)</t>
  </si>
  <si>
    <t>SQKM Prostějov</t>
  </si>
  <si>
    <t>Bartošová Lucie,Ing.(1988)</t>
  </si>
  <si>
    <t>Panáčková Patricie(1997)</t>
  </si>
  <si>
    <t>Badalová Veronika(1993)</t>
  </si>
  <si>
    <t>Drábková Tereza,Ing.(1987)</t>
  </si>
  <si>
    <t>Hrúziková Linda,Mgr.(1987)</t>
  </si>
  <si>
    <t>Oličová Petra(1977)</t>
  </si>
  <si>
    <t>Komárková Lenka(1976)</t>
  </si>
  <si>
    <t>Rohunová Denisa(1999)</t>
  </si>
  <si>
    <t>Hlaváčková Renata(1982)</t>
  </si>
  <si>
    <t>Vohánková Kristýna(1997)</t>
  </si>
  <si>
    <t>Severinová Jana(1968)</t>
  </si>
  <si>
    <t>Polanská Nikola(1989)</t>
  </si>
  <si>
    <t>Dufková Tereza(1988)</t>
  </si>
  <si>
    <t>Omelková Eliška(1997)</t>
  </si>
  <si>
    <t>Hartmann Silvie,Ing.(1988)</t>
  </si>
  <si>
    <t>Nováková Lenka,Mgr.(1978)</t>
  </si>
  <si>
    <t>Jičínská Marie(1999)</t>
  </si>
  <si>
    <t>Rašková Lenka(1973)</t>
  </si>
  <si>
    <t>Hamříková Jarmila(1977)</t>
  </si>
  <si>
    <t>1. LIGA ŽENY A   2014 - 2015</t>
  </si>
  <si>
    <t>Praha, Strahov - SC Strahov B - ženy</t>
  </si>
  <si>
    <t>SC Strahov B - ženy</t>
  </si>
  <si>
    <t>Siluet Squash Team</t>
  </si>
  <si>
    <t>SQUASHPOINT HARROW - R</t>
  </si>
  <si>
    <t>AXIOM Ladies</t>
  </si>
  <si>
    <t>ZEUS Squashpark Praha</t>
  </si>
  <si>
    <t>Praha, Squash Haštal - Siluet Squash Team</t>
  </si>
  <si>
    <t>Praha, Squashpark - ZEUS Squashpark Praha</t>
  </si>
  <si>
    <t>Praha, Squashpoint - SQUASHPOINT HARROW - R</t>
  </si>
  <si>
    <t>Praha, SportArena - Axiom Ladies</t>
  </si>
  <si>
    <t>1. LIGA ŽENY B   2014 - 2015</t>
  </si>
  <si>
    <t>Poděbrady, Bowling Squash Relax - SK Poděbrady C</t>
  </si>
  <si>
    <t>Praha, Strahov - SC Otec - TOPO ženy B</t>
  </si>
  <si>
    <t>Praha, Modrý Svět - SQUASH MODRÝ SVĚT</t>
  </si>
  <si>
    <t>Praha, SportArena - Ženy Dubeč</t>
  </si>
  <si>
    <t>SK Poděbrady C</t>
  </si>
  <si>
    <t>Ženy Dubeč</t>
  </si>
  <si>
    <t>SQUASH MODRÝ SVĚT</t>
  </si>
  <si>
    <t>SC Otec - TOPO ženy B</t>
  </si>
  <si>
    <t>1. LIGA ŽENY C   2014 - 2015</t>
  </si>
  <si>
    <t>Ostrava, SCO - SQUASH OSTRAVA-MARIÁNSKÉ HORY</t>
  </si>
  <si>
    <t>Ostrava, Fajne - SC FAJNE - ženy B</t>
  </si>
  <si>
    <t>Brno, Centrum Viktoria - Viktoria Brno Prima</t>
  </si>
  <si>
    <t>Ostrava, Fajne - SC FAJNE - ženy A</t>
  </si>
  <si>
    <t>Brno, Ivanovie - Moravská Slavia Brno G</t>
  </si>
  <si>
    <t>SQUASH OSTRAVA-MARIÁNSKÉ HORY</t>
  </si>
  <si>
    <t>Moravská Slavia Brno G</t>
  </si>
  <si>
    <t>SC FAJNE - ženy A</t>
  </si>
  <si>
    <t>SC FAJNE - ženy B</t>
  </si>
  <si>
    <t>Viktoria Brno Prima</t>
  </si>
  <si>
    <t>3. LIGA MUŽI I   2014 - 2015</t>
  </si>
  <si>
    <t>2. LIGA MUŽI A   2014 - 2015</t>
  </si>
  <si>
    <t>1. LIGA MUŽI C   2014 - 2015</t>
  </si>
  <si>
    <t>1. LIGA MUŽI B   2014 - 2015</t>
  </si>
  <si>
    <t>1. LIGA MUŽI A   2014 - 2015</t>
  </si>
  <si>
    <t>Uhlířová Jana(1975)</t>
  </si>
  <si>
    <t>Špánik Adam(1991)</t>
  </si>
  <si>
    <t>Novák Tomáš(1993)</t>
  </si>
  <si>
    <t>Paj Linda(1990)</t>
  </si>
  <si>
    <t>Platzová Helena(1988)</t>
  </si>
  <si>
    <t>Hrázská Michaela,Ing.(1985)</t>
  </si>
  <si>
    <t>Urválková Zuzana,Ing.(1978)</t>
  </si>
  <si>
    <t>Voplakalová Pavlína(1975)</t>
  </si>
  <si>
    <t>Bajerová Martina,PhD.(1982)</t>
  </si>
  <si>
    <t>Klicnarová Eliška(1995)</t>
  </si>
  <si>
    <t>Jüttnerová Sandra,Ing. arch.(1986)</t>
  </si>
  <si>
    <t>Maňáková Zuzana(1988)</t>
  </si>
  <si>
    <t>Martin Petr(1968)</t>
  </si>
  <si>
    <t>Hrúzik Peter(1994)</t>
  </si>
  <si>
    <t>Brůha David(1975)</t>
  </si>
  <si>
    <t>Dudešek Radek(1975)</t>
  </si>
  <si>
    <t>Kopal Martin(1976)</t>
  </si>
  <si>
    <t>Hauser Marián(1984)</t>
  </si>
  <si>
    <t>Muller Martin,Ing.(1973)</t>
  </si>
  <si>
    <t>Ředina Martin(1981)</t>
  </si>
  <si>
    <t>Dohnal Matěj(1992)</t>
  </si>
  <si>
    <t>Urban Adam(1997)</t>
  </si>
  <si>
    <t>Eis Jindřich(1981)</t>
  </si>
  <si>
    <t>Václavek Oldřich,Ing.(1968)</t>
  </si>
  <si>
    <t>Šmeralová Jana(1980)</t>
  </si>
  <si>
    <t>Hulík Radim(1987)</t>
  </si>
  <si>
    <t>Žána Michal(1988)</t>
  </si>
  <si>
    <t>Squash Klub Krnov, z.s.</t>
  </si>
  <si>
    <t>Jaiswal Adyitya(1977)</t>
  </si>
  <si>
    <t>Dušek Jiří(1992)</t>
  </si>
  <si>
    <t>Nožka Jan,Mgr.(1982)</t>
  </si>
  <si>
    <t>Jeník Michal(1990)</t>
  </si>
  <si>
    <t>Jeník Pavel(1957)</t>
  </si>
  <si>
    <t>Špalek Jaroslav(1990)</t>
  </si>
  <si>
    <t>Kondratenko Dmytro(1988)</t>
  </si>
  <si>
    <t>Malý Michael (1991)</t>
  </si>
  <si>
    <t>Hrdlička Radomír(1973)</t>
  </si>
  <si>
    <t>Koncer Nikola(1985)</t>
  </si>
  <si>
    <t>Cechmeister Bohuslav,Ing.(1963)</t>
  </si>
  <si>
    <t>Strouhal Filip(2002)</t>
  </si>
  <si>
    <t>Durda Tomáš(1987)</t>
  </si>
  <si>
    <t>Kantor Martin(1991)</t>
  </si>
  <si>
    <t>Kraus Michal,Mgr.(1987)</t>
  </si>
  <si>
    <t>Jičínský Hynek,Ing.(1964)</t>
  </si>
  <si>
    <t>Moravec Luboš,Ing.(1970)</t>
  </si>
  <si>
    <t>Vlasák Ondřej(1990)</t>
  </si>
  <si>
    <t>Gruber Tomáš(1973)</t>
  </si>
  <si>
    <t>Čechmánek Radek(1978)</t>
  </si>
  <si>
    <t>Ebringerová Barbora(1999)</t>
  </si>
  <si>
    <t>Malý Marek(1971)</t>
  </si>
  <si>
    <t>Štengl Roman(1973)</t>
  </si>
  <si>
    <t>Valenta Tomáš(1976)</t>
  </si>
  <si>
    <t>Pokorný Jan(1976)</t>
  </si>
  <si>
    <t>Vysloužil Tomáš(1993)</t>
  </si>
  <si>
    <t>Obst Bruno,Ing.(1967)</t>
  </si>
  <si>
    <t>Černý Vlastimil(1976)</t>
  </si>
  <si>
    <t>Lerch Ivan,Ing.(1982)</t>
  </si>
  <si>
    <t>Urban Viktor,Ing.(1987)</t>
  </si>
  <si>
    <t>Žáček Denis(1999)</t>
  </si>
  <si>
    <t>Sikora Bohdan(1961)</t>
  </si>
  <si>
    <t>Průcha Milan(1981)</t>
  </si>
  <si>
    <t>Škop Jiří(1978)</t>
  </si>
  <si>
    <t>Doucha Radek(1989)</t>
  </si>
  <si>
    <t>Terlecki Jaroslaw(1976)</t>
  </si>
  <si>
    <t>Bělohlávek Jaroslav(1990)</t>
  </si>
  <si>
    <t>Sýkora Marek,Ing.(1989)</t>
  </si>
  <si>
    <t>Janečka Martin,PhD.(1983)</t>
  </si>
  <si>
    <t>Radoš Jiří(1985)</t>
  </si>
  <si>
    <t>Machovský Pavel(1985)</t>
  </si>
  <si>
    <t>Kohoutek Jakub(1985)</t>
  </si>
  <si>
    <t>Baltas Konstantin(1984)</t>
  </si>
  <si>
    <t>Diamantino Annabelle(1970)</t>
  </si>
  <si>
    <t>Trčka Marek(1994)</t>
  </si>
  <si>
    <t>Andrlík Jiří(1993)</t>
  </si>
  <si>
    <t>Ryba David(1976)</t>
  </si>
  <si>
    <t>Hošek Pavel(1989)</t>
  </si>
  <si>
    <t>Kubát Václav(1987)</t>
  </si>
  <si>
    <t>Jirková Jana(1966)</t>
  </si>
  <si>
    <t>Alexa Robert(1968)</t>
  </si>
  <si>
    <t>Sezemský Matěj(2000)</t>
  </si>
  <si>
    <t>Martinová Michaela(1987)</t>
  </si>
  <si>
    <t>Grigar Martin(1962)</t>
  </si>
  <si>
    <t>Hantl Aleš(1987)</t>
  </si>
  <si>
    <t>Petriľáková Patricie(1999)</t>
  </si>
  <si>
    <t>Gaultier Veronika(1985)</t>
  </si>
  <si>
    <t>Kelly Ilona(1981)</t>
  </si>
  <si>
    <t>Masaříková Gabriela,Mgr.(1979)</t>
  </si>
  <si>
    <t>Panáčková Mariana(1976)</t>
  </si>
  <si>
    <t>Šlehoferová Tereza Sára(2001)</t>
  </si>
  <si>
    <t>Pošíková Petra(1997)</t>
  </si>
  <si>
    <t>Dušek Přemek(1995)</t>
  </si>
  <si>
    <t>Lestly Tadeáš(2001)</t>
  </si>
  <si>
    <t>Sinkule Adam(2000)</t>
  </si>
  <si>
    <t>Šoman Michal(1969)</t>
  </si>
  <si>
    <t>Dufek Matyáš(2000)</t>
  </si>
  <si>
    <t>Brynda Pavel(1982)</t>
  </si>
  <si>
    <t>Nesrsta Petr(1975)</t>
  </si>
  <si>
    <t>Přeček Martin(1978)</t>
  </si>
  <si>
    <t>Kožušník David(1980)</t>
  </si>
  <si>
    <t>Balus Pavel(1977)</t>
  </si>
  <si>
    <t>Klimek Vojtěch(1992)</t>
  </si>
  <si>
    <t>Dvořák Radim(1973)</t>
  </si>
  <si>
    <t>Kovaříková Jana(1992)</t>
  </si>
  <si>
    <t>Apl Roman(1976)</t>
  </si>
  <si>
    <t>Pelech Michal(1994)</t>
  </si>
  <si>
    <t>Hýža David(1981)</t>
  </si>
  <si>
    <t>Andiel Josef,Ing.(1984)</t>
  </si>
  <si>
    <t>Ludvík Pavel(1983)</t>
  </si>
  <si>
    <t>Pelech Miroslav(1960)</t>
  </si>
  <si>
    <t>Střondala Tomáš(1973)</t>
  </si>
  <si>
    <t>Rechtoris David(1981)</t>
  </si>
  <si>
    <t>Hasmanda Robert(1981)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</si>
</sst>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62">
    <font>
      <sz val="10"/>
      <name val="Tahoma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color indexed="8"/>
      <name val="Trebuchet MS"/>
      <family val="2"/>
    </font>
    <font>
      <sz val="10"/>
      <color indexed="17"/>
      <name val="Trebuchet MS"/>
      <family val="2"/>
    </font>
    <font>
      <sz val="10"/>
      <color indexed="62"/>
      <name val="Trebuchet MS"/>
      <family val="2"/>
    </font>
    <font>
      <sz val="12"/>
      <name val="Trebuchet MS"/>
      <family val="2"/>
    </font>
    <font>
      <b/>
      <sz val="10"/>
      <color indexed="62"/>
      <name val="Trebuchet MS"/>
      <family val="2"/>
    </font>
    <font>
      <sz val="10"/>
      <color indexed="8"/>
      <name val="Trebuchet MS"/>
      <family val="2"/>
    </font>
    <font>
      <b/>
      <u val="single"/>
      <sz val="15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1"/>
      <color indexed="17"/>
      <name val="Trebuchet MS"/>
      <family val="2"/>
    </font>
    <font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1"/>
      <color rgb="FFFA7D00"/>
      <name val="Calibri"/>
      <family val="2"/>
    </font>
    <font>
      <sz val="10"/>
      <color rgb="FF006100"/>
      <name val="Trebuchet MS"/>
      <family val="2"/>
    </font>
    <font>
      <sz val="11"/>
      <color rgb="FFFF0000"/>
      <name val="Calibri"/>
      <family val="2"/>
    </font>
    <font>
      <sz val="10"/>
      <color rgb="FF3F3F76"/>
      <name val="Trebuchet MS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rebuchet MS"/>
      <family val="2"/>
    </font>
    <font>
      <b/>
      <u val="single"/>
      <sz val="15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6100"/>
      <name val="Trebuchet MS"/>
      <family val="2"/>
    </font>
    <font>
      <b/>
      <sz val="10"/>
      <color rgb="FF3F3F7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double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double"/>
      <top style="double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36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8" fillId="0" borderId="51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7" fillId="0" borderId="0" xfId="0" applyNumberFormat="1" applyFont="1" applyAlignment="1" applyProtection="1">
      <alignment vertical="center"/>
      <protection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1" fontId="9" fillId="0" borderId="64" xfId="0" applyNumberFormat="1" applyFont="1" applyBorder="1" applyAlignment="1" applyProtection="1">
      <alignment horizontal="center" vertical="center"/>
      <protection/>
    </xf>
    <xf numFmtId="1" fontId="9" fillId="0" borderId="6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>
      <alignment horizontal="center" vertical="center"/>
    </xf>
    <xf numFmtId="0" fontId="7" fillId="33" borderId="64" xfId="0" applyNumberFormat="1" applyFont="1" applyFill="1" applyBorder="1" applyAlignment="1" applyProtection="1">
      <alignment vertical="center"/>
      <protection locked="0"/>
    </xf>
    <xf numFmtId="1" fontId="2" fillId="33" borderId="55" xfId="0" applyNumberFormat="1" applyFont="1" applyFill="1" applyBorder="1" applyAlignment="1" applyProtection="1">
      <alignment horizontal="right" vertical="center"/>
      <protection locked="0"/>
    </xf>
    <xf numFmtId="0" fontId="2" fillId="33" borderId="52" xfId="0" applyFont="1" applyFill="1" applyBorder="1" applyAlignment="1">
      <alignment horizontal="center" vertical="center"/>
    </xf>
    <xf numFmtId="1" fontId="2" fillId="33" borderId="57" xfId="0" applyNumberFormat="1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64" xfId="0" applyNumberFormat="1" applyFont="1" applyFill="1" applyBorder="1" applyAlignment="1" applyProtection="1">
      <alignment vertical="center"/>
      <protection locked="0"/>
    </xf>
    <xf numFmtId="0" fontId="3" fillId="33" borderId="16" xfId="0" applyNumberFormat="1" applyFont="1" applyFill="1" applyBorder="1" applyAlignment="1" applyProtection="1">
      <alignment vertical="center"/>
      <protection locked="0"/>
    </xf>
    <xf numFmtId="0" fontId="7" fillId="33" borderId="16" xfId="0" applyNumberFormat="1" applyFont="1" applyFill="1" applyBorder="1" applyAlignment="1" applyProtection="1">
      <alignment vertical="center"/>
      <protection locked="0"/>
    </xf>
    <xf numFmtId="1" fontId="2" fillId="33" borderId="56" xfId="0" applyNumberFormat="1" applyFont="1" applyFill="1" applyBorder="1" applyAlignment="1" applyProtection="1">
      <alignment horizontal="right" vertical="center"/>
      <protection locked="0"/>
    </xf>
    <xf numFmtId="0" fontId="2" fillId="33" borderId="53" xfId="0" applyFont="1" applyFill="1" applyBorder="1" applyAlignment="1">
      <alignment horizontal="center" vertical="center"/>
    </xf>
    <xf numFmtId="1" fontId="2" fillId="33" borderId="58" xfId="0" applyNumberFormat="1" applyFont="1" applyFill="1" applyBorder="1" applyAlignment="1" applyProtection="1">
      <alignment horizontal="left" vertical="center"/>
      <protection locked="0"/>
    </xf>
    <xf numFmtId="1" fontId="2" fillId="34" borderId="55" xfId="0" applyNumberFormat="1" applyFont="1" applyFill="1" applyBorder="1" applyAlignment="1">
      <alignment horizontal="right" vertical="center"/>
    </xf>
    <xf numFmtId="0" fontId="2" fillId="34" borderId="52" xfId="0" applyFont="1" applyFill="1" applyBorder="1" applyAlignment="1">
      <alignment horizontal="center" vertical="center"/>
    </xf>
    <xf numFmtId="1" fontId="2" fillId="34" borderId="57" xfId="0" applyNumberFormat="1" applyFont="1" applyFill="1" applyBorder="1" applyAlignment="1">
      <alignment horizontal="left" vertical="center"/>
    </xf>
    <xf numFmtId="1" fontId="2" fillId="34" borderId="56" xfId="0" applyNumberFormat="1" applyFont="1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1" fontId="2" fillId="34" borderId="58" xfId="0" applyNumberFormat="1" applyFont="1" applyFill="1" applyBorder="1" applyAlignment="1">
      <alignment horizontal="left" vertical="center"/>
    </xf>
    <xf numFmtId="0" fontId="2" fillId="34" borderId="55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>
      <alignment horizontal="center" vertical="center"/>
    </xf>
    <xf numFmtId="0" fontId="2" fillId="34" borderId="57" xfId="0" applyFont="1" applyFill="1" applyBorder="1" applyAlignment="1" applyProtection="1">
      <alignment horizontal="center" vertical="center"/>
      <protection/>
    </xf>
    <xf numFmtId="0" fontId="2" fillId="34" borderId="56" xfId="0" applyFont="1" applyFill="1" applyBorder="1" applyAlignment="1" applyProtection="1">
      <alignment horizontal="center" vertical="center"/>
      <protection/>
    </xf>
    <xf numFmtId="0" fontId="2" fillId="34" borderId="53" xfId="0" applyFont="1" applyFill="1" applyBorder="1" applyAlignment="1">
      <alignment horizontal="center" vertical="center"/>
    </xf>
    <xf numFmtId="0" fontId="2" fillId="34" borderId="58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2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14" fontId="8" fillId="0" borderId="51" xfId="0" applyNumberFormat="1" applyFont="1" applyBorder="1" applyAlignment="1">
      <alignment vertical="center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7" fillId="0" borderId="51" xfId="0" applyFont="1" applyBorder="1" applyAlignment="1" applyProtection="1">
      <alignment vertical="center"/>
      <protection hidden="1"/>
    </xf>
    <xf numFmtId="0" fontId="8" fillId="0" borderId="51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7" fillId="0" borderId="3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 quotePrefix="1">
      <alignment/>
      <protection hidden="1"/>
    </xf>
    <xf numFmtId="0" fontId="7" fillId="0" borderId="35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8" fillId="0" borderId="36" xfId="0" applyFont="1" applyBorder="1" applyAlignment="1" applyProtection="1">
      <alignment/>
      <protection hidden="1"/>
    </xf>
    <xf numFmtId="0" fontId="7" fillId="0" borderId="33" xfId="0" applyFon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41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6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14" fontId="8" fillId="0" borderId="51" xfId="0" applyNumberFormat="1" applyFont="1" applyBorder="1" applyAlignment="1" applyProtection="1">
      <alignment vertical="center"/>
      <protection hidden="1"/>
    </xf>
    <xf numFmtId="20" fontId="0" fillId="7" borderId="64" xfId="0" applyNumberFormat="1" applyFont="1" applyFill="1" applyBorder="1" applyAlignment="1">
      <alignment horizontal="center"/>
    </xf>
    <xf numFmtId="0" fontId="0" fillId="7" borderId="64" xfId="0" applyFill="1" applyBorder="1" applyAlignment="1">
      <alignment horizontal="left"/>
    </xf>
    <xf numFmtId="0" fontId="0" fillId="7" borderId="64" xfId="0" applyFill="1" applyBorder="1" applyAlignment="1">
      <alignment/>
    </xf>
    <xf numFmtId="20" fontId="0" fillId="4" borderId="64" xfId="0" applyNumberFormat="1" applyFont="1" applyFill="1" applyBorder="1" applyAlignment="1">
      <alignment horizontal="center"/>
    </xf>
    <xf numFmtId="0" fontId="0" fillId="4" borderId="64" xfId="0" applyFill="1" applyBorder="1" applyAlignment="1">
      <alignment horizontal="left"/>
    </xf>
    <xf numFmtId="0" fontId="0" fillId="2" borderId="70" xfId="0" applyFont="1" applyFill="1" applyBorder="1" applyAlignment="1">
      <alignment vertical="center" wrapText="1"/>
    </xf>
    <xf numFmtId="0" fontId="0" fillId="2" borderId="71" xfId="0" applyFont="1" applyFill="1" applyBorder="1" applyAlignment="1">
      <alignment vertical="center" wrapText="1"/>
    </xf>
    <xf numFmtId="0" fontId="0" fillId="7" borderId="72" xfId="0" applyFill="1" applyBorder="1" applyAlignment="1">
      <alignment vertical="center" wrapText="1"/>
    </xf>
    <xf numFmtId="14" fontId="14" fillId="7" borderId="72" xfId="0" applyNumberFormat="1" applyFont="1" applyFill="1" applyBorder="1" applyAlignment="1">
      <alignment vertical="center" wrapText="1"/>
    </xf>
    <xf numFmtId="0" fontId="14" fillId="7" borderId="72" xfId="0" applyFont="1" applyFill="1" applyBorder="1" applyAlignment="1">
      <alignment vertical="center" wrapText="1"/>
    </xf>
    <xf numFmtId="0" fontId="14" fillId="4" borderId="72" xfId="0" applyFont="1" applyFill="1" applyBorder="1" applyAlignment="1">
      <alignment vertical="center" wrapText="1"/>
    </xf>
    <xf numFmtId="14" fontId="14" fillId="4" borderId="72" xfId="0" applyNumberFormat="1" applyFont="1" applyFill="1" applyBorder="1" applyAlignment="1">
      <alignment vertical="center" wrapText="1"/>
    </xf>
    <xf numFmtId="0" fontId="0" fillId="4" borderId="72" xfId="0" applyFill="1" applyBorder="1" applyAlignment="1">
      <alignment vertical="center" wrapText="1"/>
    </xf>
    <xf numFmtId="0" fontId="57" fillId="35" borderId="64" xfId="0" applyFont="1" applyFill="1" applyBorder="1" applyAlignment="1">
      <alignment vertical="center" wrapText="1"/>
    </xf>
    <xf numFmtId="1" fontId="0" fillId="33" borderId="64" xfId="0" applyNumberFormat="1" applyFont="1" applyFill="1" applyBorder="1" applyAlignment="1">
      <alignment horizontal="center"/>
    </xf>
    <xf numFmtId="0" fontId="57" fillId="23" borderId="6" xfId="49" applyFont="1" applyAlignment="1">
      <alignment horizontal="center" vertical="center" wrapText="1"/>
    </xf>
    <xf numFmtId="0" fontId="0" fillId="33" borderId="0" xfId="0" applyFill="1" applyAlignment="1">
      <alignment/>
    </xf>
    <xf numFmtId="20" fontId="49" fillId="7" borderId="64" xfId="46" applyNumberFormat="1" applyFont="1" applyFill="1" applyBorder="1" applyAlignment="1">
      <alignment horizontal="center"/>
      <protection/>
    </xf>
    <xf numFmtId="0" fontId="49" fillId="7" borderId="64" xfId="46" applyFill="1" applyBorder="1" applyAlignment="1">
      <alignment horizontal="left"/>
      <protection/>
    </xf>
    <xf numFmtId="0" fontId="49" fillId="7" borderId="64" xfId="46" applyFill="1" applyBorder="1">
      <alignment/>
      <protection/>
    </xf>
    <xf numFmtId="20" fontId="49" fillId="4" borderId="64" xfId="46" applyNumberFormat="1" applyFont="1" applyFill="1" applyBorder="1" applyAlignment="1">
      <alignment horizontal="center"/>
      <protection/>
    </xf>
    <xf numFmtId="0" fontId="49" fillId="4" borderId="64" xfId="46" applyFill="1" applyBorder="1" applyAlignment="1">
      <alignment horizontal="left"/>
      <protection/>
    </xf>
    <xf numFmtId="0" fontId="14" fillId="7" borderId="72" xfId="46" applyFont="1" applyFill="1" applyBorder="1" applyAlignment="1">
      <alignment vertical="center" wrapText="1"/>
      <protection/>
    </xf>
    <xf numFmtId="0" fontId="14" fillId="4" borderId="72" xfId="46" applyFont="1" applyFill="1" applyBorder="1" applyAlignment="1">
      <alignment vertical="center" wrapText="1"/>
      <protection/>
    </xf>
    <xf numFmtId="14" fontId="14" fillId="7" borderId="72" xfId="46" applyNumberFormat="1" applyFont="1" applyFill="1" applyBorder="1" applyAlignment="1">
      <alignment vertical="center" wrapText="1"/>
      <protection/>
    </xf>
    <xf numFmtId="0" fontId="49" fillId="7" borderId="72" xfId="46" applyFill="1" applyBorder="1" applyAlignment="1">
      <alignment vertical="center" wrapText="1"/>
      <protection/>
    </xf>
    <xf numFmtId="14" fontId="14" fillId="4" borderId="72" xfId="46" applyNumberFormat="1" applyFont="1" applyFill="1" applyBorder="1" applyAlignment="1">
      <alignment vertical="center" wrapText="1"/>
      <protection/>
    </xf>
    <xf numFmtId="0" fontId="49" fillId="4" borderId="72" xfId="46" applyFill="1" applyBorder="1" applyAlignment="1">
      <alignment vertical="center" wrapText="1"/>
      <protection/>
    </xf>
    <xf numFmtId="0" fontId="5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24" borderId="73" xfId="52" applyFont="1" applyBorder="1" applyAlignment="1">
      <alignment horizontal="center" vertical="center" wrapText="1"/>
    </xf>
    <xf numFmtId="0" fontId="20" fillId="24" borderId="29" xfId="52" applyFont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21" fillId="24" borderId="49" xfId="52" applyFont="1" applyBorder="1" applyAlignment="1">
      <alignment horizontal="center" vertical="center" wrapText="1"/>
    </xf>
    <xf numFmtId="0" fontId="21" fillId="24" borderId="39" xfId="52" applyFont="1" applyBorder="1" applyAlignment="1">
      <alignment horizontal="center" vertical="center" wrapText="1"/>
    </xf>
    <xf numFmtId="0" fontId="53" fillId="25" borderId="8" xfId="54" applyAlignment="1">
      <alignment/>
    </xf>
    <xf numFmtId="0" fontId="0" fillId="0" borderId="0" xfId="0" applyFont="1" applyAlignment="1">
      <alignment/>
    </xf>
    <xf numFmtId="0" fontId="60" fillId="24" borderId="0" xfId="52" applyFont="1" applyAlignment="1">
      <alignment/>
    </xf>
    <xf numFmtId="0" fontId="19" fillId="33" borderId="0" xfId="0" applyFont="1" applyFill="1" applyAlignment="1">
      <alignment horizontal="center"/>
    </xf>
    <xf numFmtId="0" fontId="20" fillId="24" borderId="27" xfId="52" applyFont="1" applyBorder="1" applyAlignment="1">
      <alignment horizontal="center" vertical="center" wrapText="1"/>
    </xf>
    <xf numFmtId="0" fontId="21" fillId="24" borderId="74" xfId="52" applyFont="1" applyBorder="1" applyAlignment="1">
      <alignment horizontal="center" vertical="center" wrapText="1"/>
    </xf>
    <xf numFmtId="0" fontId="21" fillId="24" borderId="75" xfId="52" applyFont="1" applyBorder="1" applyAlignment="1">
      <alignment horizontal="center" vertical="center" wrapText="1"/>
    </xf>
    <xf numFmtId="0" fontId="59" fillId="33" borderId="57" xfId="0" applyFont="1" applyFill="1" applyBorder="1" applyAlignment="1">
      <alignment horizontal="center" vertical="center" wrapText="1"/>
    </xf>
    <xf numFmtId="0" fontId="59" fillId="33" borderId="76" xfId="0" applyFont="1" applyFill="1" applyBorder="1" applyAlignment="1">
      <alignment horizontal="center" vertical="center" wrapText="1"/>
    </xf>
    <xf numFmtId="0" fontId="20" fillId="24" borderId="27" xfId="52" applyFont="1" applyBorder="1" applyAlignment="1">
      <alignment horizontal="left" vertical="center"/>
    </xf>
    <xf numFmtId="0" fontId="53" fillId="25" borderId="57" xfId="54" applyBorder="1" applyAlignment="1">
      <alignment horizontal="center" vertical="center" wrapText="1"/>
    </xf>
    <xf numFmtId="0" fontId="53" fillId="25" borderId="76" xfId="54" applyBorder="1" applyAlignment="1">
      <alignment horizontal="center" vertical="center" wrapText="1"/>
    </xf>
    <xf numFmtId="0" fontId="59" fillId="33" borderId="50" xfId="0" applyNumberFormat="1" applyFont="1" applyFill="1" applyBorder="1" applyAlignment="1">
      <alignment horizontal="center" vertical="center"/>
    </xf>
    <xf numFmtId="0" fontId="6" fillId="23" borderId="6" xfId="49" applyFont="1" applyAlignment="1">
      <alignment horizontal="center" vertical="center"/>
    </xf>
    <xf numFmtId="0" fontId="57" fillId="35" borderId="64" xfId="0" applyFont="1" applyFill="1" applyBorder="1" applyAlignment="1">
      <alignment horizontal="center" vertical="center"/>
    </xf>
    <xf numFmtId="0" fontId="57" fillId="35" borderId="57" xfId="0" applyFont="1" applyFill="1" applyBorder="1" applyAlignment="1">
      <alignment horizontal="center" vertical="center"/>
    </xf>
    <xf numFmtId="20" fontId="0" fillId="7" borderId="64" xfId="0" applyNumberFormat="1" applyFill="1" applyBorder="1" applyAlignment="1">
      <alignment horizontal="center"/>
    </xf>
    <xf numFmtId="20" fontId="0" fillId="4" borderId="64" xfId="0" applyNumberFormat="1" applyFill="1" applyBorder="1" applyAlignment="1">
      <alignment horizontal="center"/>
    </xf>
    <xf numFmtId="20" fontId="0" fillId="7" borderId="64" xfId="0" applyNumberFormat="1" applyFont="1" applyFill="1" applyBorder="1" applyAlignment="1">
      <alignment horizontal="center" vertical="center"/>
    </xf>
    <xf numFmtId="20" fontId="0" fillId="4" borderId="64" xfId="0" applyNumberFormat="1" applyFont="1" applyFill="1" applyBorder="1" applyAlignment="1">
      <alignment horizontal="center" vertical="center"/>
    </xf>
    <xf numFmtId="0" fontId="53" fillId="25" borderId="55" xfId="54" applyBorder="1" applyAlignment="1" applyProtection="1">
      <alignment horizontal="center" vertical="center" wrapText="1"/>
      <protection locked="0"/>
    </xf>
    <xf numFmtId="0" fontId="53" fillId="25" borderId="77" xfId="54" applyBorder="1" applyAlignment="1" applyProtection="1">
      <alignment horizontal="center" vertical="center" wrapText="1"/>
      <protection locked="0"/>
    </xf>
    <xf numFmtId="14" fontId="61" fillId="25" borderId="8" xfId="54" applyNumberFormat="1" applyFont="1" applyAlignment="1" applyProtection="1">
      <alignment/>
      <protection locked="0"/>
    </xf>
    <xf numFmtId="0" fontId="61" fillId="25" borderId="8" xfId="54" applyFont="1" applyAlignment="1" applyProtection="1">
      <alignment/>
      <protection locked="0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/>
    </xf>
    <xf numFmtId="0" fontId="39" fillId="0" borderId="0" xfId="48" applyFont="1">
      <alignment/>
      <protection/>
    </xf>
    <xf numFmtId="0" fontId="24" fillId="24" borderId="0" xfId="52" applyFont="1" applyAlignment="1">
      <alignment/>
    </xf>
    <xf numFmtId="0" fontId="24" fillId="23" borderId="6" xfId="49" applyFont="1" applyAlignment="1">
      <alignment/>
    </xf>
    <xf numFmtId="3" fontId="39" fillId="0" borderId="0" xfId="48" applyNumberFormat="1" applyFont="1">
      <alignment/>
      <protection/>
    </xf>
    <xf numFmtId="0" fontId="39" fillId="36" borderId="0" xfId="48" applyFont="1" applyFill="1">
      <alignment/>
      <protection/>
    </xf>
    <xf numFmtId="3" fontId="24" fillId="0" borderId="0" xfId="0" applyNumberFormat="1" applyFont="1" applyAlignment="1">
      <alignment/>
    </xf>
    <xf numFmtId="0" fontId="7" fillId="33" borderId="55" xfId="0" applyNumberFormat="1" applyFont="1" applyFill="1" applyBorder="1" applyAlignment="1" applyProtection="1">
      <alignment horizontal="left" vertical="center"/>
      <protection locked="0"/>
    </xf>
    <xf numFmtId="0" fontId="7" fillId="33" borderId="57" xfId="0" applyNumberFormat="1" applyFont="1" applyFill="1" applyBorder="1" applyAlignment="1" applyProtection="1">
      <alignment horizontal="left" vertical="center"/>
      <protection locked="0"/>
    </xf>
    <xf numFmtId="0" fontId="7" fillId="33" borderId="56" xfId="0" applyNumberFormat="1" applyFont="1" applyFill="1" applyBorder="1" applyAlignment="1" applyProtection="1">
      <alignment horizontal="left" vertical="center"/>
      <protection locked="0"/>
    </xf>
    <xf numFmtId="0" fontId="7" fillId="33" borderId="58" xfId="0" applyNumberFormat="1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8" fillId="33" borderId="55" xfId="0" applyNumberFormat="1" applyFont="1" applyFill="1" applyBorder="1" applyAlignment="1" applyProtection="1">
      <alignment horizontal="left" vertical="center"/>
      <protection locked="0"/>
    </xf>
    <xf numFmtId="0" fontId="6" fillId="33" borderId="57" xfId="0" applyFont="1" applyFill="1" applyBorder="1" applyAlignment="1" applyProtection="1">
      <alignment horizontal="left" vertical="center"/>
      <protection locked="0"/>
    </xf>
    <xf numFmtId="0" fontId="3" fillId="33" borderId="64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33" borderId="55" xfId="0" applyFont="1" applyFill="1" applyBorder="1" applyAlignment="1" applyProtection="1">
      <alignment horizontal="left" vertical="center"/>
      <protection locked="0"/>
    </xf>
    <xf numFmtId="0" fontId="0" fillId="33" borderId="57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33" borderId="57" xfId="0" applyFill="1" applyBorder="1" applyAlignment="1" applyProtection="1">
      <alignment horizontal="left" vertical="center"/>
      <protection locked="0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7" fillId="33" borderId="57" xfId="0" applyFont="1" applyFill="1" applyBorder="1" applyAlignment="1" applyProtection="1">
      <alignment horizontal="center" vertical="center"/>
      <protection locked="0"/>
    </xf>
    <xf numFmtId="0" fontId="8" fillId="33" borderId="55" xfId="0" applyFont="1" applyFill="1" applyBorder="1" applyAlignment="1" applyProtection="1">
      <alignment vertical="center"/>
      <protection locked="0"/>
    </xf>
    <xf numFmtId="0" fontId="6" fillId="33" borderId="57" xfId="0" applyFont="1" applyFill="1" applyBorder="1" applyAlignment="1" applyProtection="1">
      <alignment vertical="center"/>
      <protection locked="0"/>
    </xf>
    <xf numFmtId="164" fontId="8" fillId="0" borderId="51" xfId="0" applyNumberFormat="1" applyFont="1" applyBorder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164" fontId="8" fillId="0" borderId="51" xfId="0" applyNumberFormat="1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2" xfId="46"/>
    <cellStyle name="Normal 3" xfId="47"/>
    <cellStyle name="Normal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11</xdr:row>
      <xdr:rowOff>0</xdr:rowOff>
    </xdr:from>
    <xdr:to>
      <xdr:col>3</xdr:col>
      <xdr:colOff>123825</xdr:colOff>
      <xdr:row>11</xdr:row>
      <xdr:rowOff>190500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479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12</xdr:row>
      <xdr:rowOff>0</xdr:rowOff>
    </xdr:from>
    <xdr:to>
      <xdr:col>3</xdr:col>
      <xdr:colOff>123825</xdr:colOff>
      <xdr:row>12</xdr:row>
      <xdr:rowOff>190500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6574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13</xdr:row>
      <xdr:rowOff>0</xdr:rowOff>
    </xdr:from>
    <xdr:to>
      <xdr:col>3</xdr:col>
      <xdr:colOff>123825</xdr:colOff>
      <xdr:row>13</xdr:row>
      <xdr:rowOff>190500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670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14</xdr:row>
      <xdr:rowOff>0</xdr:rowOff>
    </xdr:from>
    <xdr:to>
      <xdr:col>3</xdr:col>
      <xdr:colOff>123825</xdr:colOff>
      <xdr:row>14</xdr:row>
      <xdr:rowOff>190500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0765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20</xdr:row>
      <xdr:rowOff>0</xdr:rowOff>
    </xdr:from>
    <xdr:to>
      <xdr:col>3</xdr:col>
      <xdr:colOff>123825</xdr:colOff>
      <xdr:row>20</xdr:row>
      <xdr:rowOff>190500</xdr:rowOff>
    </xdr:to>
    <xdr:pic>
      <xdr:nvPicPr>
        <xdr:cNvPr id="5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5910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21</xdr:row>
      <xdr:rowOff>0</xdr:rowOff>
    </xdr:from>
    <xdr:to>
      <xdr:col>3</xdr:col>
      <xdr:colOff>123825</xdr:colOff>
      <xdr:row>21</xdr:row>
      <xdr:rowOff>190500</xdr:rowOff>
    </xdr:to>
    <xdr:pic>
      <xdr:nvPicPr>
        <xdr:cNvPr id="6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8006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22</xdr:row>
      <xdr:rowOff>0</xdr:rowOff>
    </xdr:from>
    <xdr:to>
      <xdr:col>3</xdr:col>
      <xdr:colOff>123825</xdr:colOff>
      <xdr:row>22</xdr:row>
      <xdr:rowOff>190500</xdr:rowOff>
    </xdr:to>
    <xdr:pic>
      <xdr:nvPicPr>
        <xdr:cNvPr id="7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50101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23</xdr:row>
      <xdr:rowOff>0</xdr:rowOff>
    </xdr:from>
    <xdr:to>
      <xdr:col>3</xdr:col>
      <xdr:colOff>123825</xdr:colOff>
      <xdr:row>23</xdr:row>
      <xdr:rowOff>190500</xdr:rowOff>
    </xdr:to>
    <xdr:pic>
      <xdr:nvPicPr>
        <xdr:cNvPr id="8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52197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29</xdr:row>
      <xdr:rowOff>0</xdr:rowOff>
    </xdr:from>
    <xdr:to>
      <xdr:col>3</xdr:col>
      <xdr:colOff>123825</xdr:colOff>
      <xdr:row>29</xdr:row>
      <xdr:rowOff>190500</xdr:rowOff>
    </xdr:to>
    <xdr:pic>
      <xdr:nvPicPr>
        <xdr:cNvPr id="9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7341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30</xdr:row>
      <xdr:rowOff>0</xdr:rowOff>
    </xdr:from>
    <xdr:to>
      <xdr:col>3</xdr:col>
      <xdr:colOff>123825</xdr:colOff>
      <xdr:row>30</xdr:row>
      <xdr:rowOff>190500</xdr:rowOff>
    </xdr:to>
    <xdr:pic>
      <xdr:nvPicPr>
        <xdr:cNvPr id="10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9437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31</xdr:row>
      <xdr:rowOff>0</xdr:rowOff>
    </xdr:from>
    <xdr:to>
      <xdr:col>3</xdr:col>
      <xdr:colOff>123825</xdr:colOff>
      <xdr:row>31</xdr:row>
      <xdr:rowOff>190500</xdr:rowOff>
    </xdr:to>
    <xdr:pic>
      <xdr:nvPicPr>
        <xdr:cNvPr id="11" name="Combo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71532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32</xdr:row>
      <xdr:rowOff>0</xdr:rowOff>
    </xdr:from>
    <xdr:to>
      <xdr:col>3</xdr:col>
      <xdr:colOff>123825</xdr:colOff>
      <xdr:row>32</xdr:row>
      <xdr:rowOff>190500</xdr:rowOff>
    </xdr:to>
    <xdr:pic>
      <xdr:nvPicPr>
        <xdr:cNvPr id="12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73628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11</xdr:row>
      <xdr:rowOff>0</xdr:rowOff>
    </xdr:from>
    <xdr:to>
      <xdr:col>9</xdr:col>
      <xdr:colOff>123825</xdr:colOff>
      <xdr:row>11</xdr:row>
      <xdr:rowOff>190500</xdr:rowOff>
    </xdr:to>
    <xdr:pic>
      <xdr:nvPicPr>
        <xdr:cNvPr id="13" name="Combo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4479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12</xdr:row>
      <xdr:rowOff>0</xdr:rowOff>
    </xdr:from>
    <xdr:to>
      <xdr:col>9</xdr:col>
      <xdr:colOff>123825</xdr:colOff>
      <xdr:row>12</xdr:row>
      <xdr:rowOff>190500</xdr:rowOff>
    </xdr:to>
    <xdr:pic>
      <xdr:nvPicPr>
        <xdr:cNvPr id="14" name="Combo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6574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13</xdr:row>
      <xdr:rowOff>0</xdr:rowOff>
    </xdr:from>
    <xdr:to>
      <xdr:col>9</xdr:col>
      <xdr:colOff>123825</xdr:colOff>
      <xdr:row>13</xdr:row>
      <xdr:rowOff>190500</xdr:rowOff>
    </xdr:to>
    <xdr:pic>
      <xdr:nvPicPr>
        <xdr:cNvPr id="15" name="Combo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8670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14</xdr:row>
      <xdr:rowOff>0</xdr:rowOff>
    </xdr:from>
    <xdr:to>
      <xdr:col>9</xdr:col>
      <xdr:colOff>123825</xdr:colOff>
      <xdr:row>14</xdr:row>
      <xdr:rowOff>190500</xdr:rowOff>
    </xdr:to>
    <xdr:pic>
      <xdr:nvPicPr>
        <xdr:cNvPr id="16" name="Combo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30765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20</xdr:row>
      <xdr:rowOff>0</xdr:rowOff>
    </xdr:from>
    <xdr:to>
      <xdr:col>9</xdr:col>
      <xdr:colOff>123825</xdr:colOff>
      <xdr:row>20</xdr:row>
      <xdr:rowOff>190500</xdr:rowOff>
    </xdr:to>
    <xdr:pic>
      <xdr:nvPicPr>
        <xdr:cNvPr id="17" name="Combo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45910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21</xdr:row>
      <xdr:rowOff>0</xdr:rowOff>
    </xdr:from>
    <xdr:to>
      <xdr:col>9</xdr:col>
      <xdr:colOff>123825</xdr:colOff>
      <xdr:row>21</xdr:row>
      <xdr:rowOff>190500</xdr:rowOff>
    </xdr:to>
    <xdr:pic>
      <xdr:nvPicPr>
        <xdr:cNvPr id="18" name="Combo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48006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22</xdr:row>
      <xdr:rowOff>0</xdr:rowOff>
    </xdr:from>
    <xdr:to>
      <xdr:col>9</xdr:col>
      <xdr:colOff>123825</xdr:colOff>
      <xdr:row>22</xdr:row>
      <xdr:rowOff>190500</xdr:rowOff>
    </xdr:to>
    <xdr:pic>
      <xdr:nvPicPr>
        <xdr:cNvPr id="19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50101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23</xdr:row>
      <xdr:rowOff>0</xdr:rowOff>
    </xdr:from>
    <xdr:to>
      <xdr:col>9</xdr:col>
      <xdr:colOff>123825</xdr:colOff>
      <xdr:row>23</xdr:row>
      <xdr:rowOff>190500</xdr:rowOff>
    </xdr:to>
    <xdr:pic>
      <xdr:nvPicPr>
        <xdr:cNvPr id="20" name="Combo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52197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29</xdr:row>
      <xdr:rowOff>0</xdr:rowOff>
    </xdr:from>
    <xdr:to>
      <xdr:col>9</xdr:col>
      <xdr:colOff>123825</xdr:colOff>
      <xdr:row>29</xdr:row>
      <xdr:rowOff>190500</xdr:rowOff>
    </xdr:to>
    <xdr:pic>
      <xdr:nvPicPr>
        <xdr:cNvPr id="21" name="Combo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67341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30</xdr:row>
      <xdr:rowOff>0</xdr:rowOff>
    </xdr:from>
    <xdr:to>
      <xdr:col>9</xdr:col>
      <xdr:colOff>123825</xdr:colOff>
      <xdr:row>30</xdr:row>
      <xdr:rowOff>190500</xdr:rowOff>
    </xdr:to>
    <xdr:pic>
      <xdr:nvPicPr>
        <xdr:cNvPr id="22" name="Combo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69437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31</xdr:row>
      <xdr:rowOff>0</xdr:rowOff>
    </xdr:from>
    <xdr:to>
      <xdr:col>9</xdr:col>
      <xdr:colOff>123825</xdr:colOff>
      <xdr:row>31</xdr:row>
      <xdr:rowOff>190500</xdr:rowOff>
    </xdr:to>
    <xdr:pic>
      <xdr:nvPicPr>
        <xdr:cNvPr id="23" name="Combo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71532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32</xdr:row>
      <xdr:rowOff>0</xdr:rowOff>
    </xdr:from>
    <xdr:to>
      <xdr:col>9</xdr:col>
      <xdr:colOff>123825</xdr:colOff>
      <xdr:row>32</xdr:row>
      <xdr:rowOff>190500</xdr:rowOff>
    </xdr:to>
    <xdr:pic>
      <xdr:nvPicPr>
        <xdr:cNvPr id="24" name="Combo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73628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38</xdr:row>
      <xdr:rowOff>0</xdr:rowOff>
    </xdr:from>
    <xdr:to>
      <xdr:col>9</xdr:col>
      <xdr:colOff>123825</xdr:colOff>
      <xdr:row>38</xdr:row>
      <xdr:rowOff>190500</xdr:rowOff>
    </xdr:to>
    <xdr:pic>
      <xdr:nvPicPr>
        <xdr:cNvPr id="25" name="Combo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88773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39</xdr:row>
      <xdr:rowOff>0</xdr:rowOff>
    </xdr:from>
    <xdr:to>
      <xdr:col>9</xdr:col>
      <xdr:colOff>123825</xdr:colOff>
      <xdr:row>39</xdr:row>
      <xdr:rowOff>190500</xdr:rowOff>
    </xdr:to>
    <xdr:pic>
      <xdr:nvPicPr>
        <xdr:cNvPr id="26" name="Combo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90868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40</xdr:row>
      <xdr:rowOff>0</xdr:rowOff>
    </xdr:from>
    <xdr:to>
      <xdr:col>9</xdr:col>
      <xdr:colOff>123825</xdr:colOff>
      <xdr:row>40</xdr:row>
      <xdr:rowOff>190500</xdr:rowOff>
    </xdr:to>
    <xdr:pic>
      <xdr:nvPicPr>
        <xdr:cNvPr id="27" name="Combo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92964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41</xdr:row>
      <xdr:rowOff>0</xdr:rowOff>
    </xdr:from>
    <xdr:to>
      <xdr:col>9</xdr:col>
      <xdr:colOff>123825</xdr:colOff>
      <xdr:row>41</xdr:row>
      <xdr:rowOff>190500</xdr:rowOff>
    </xdr:to>
    <xdr:pic>
      <xdr:nvPicPr>
        <xdr:cNvPr id="28" name="Combo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95059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38</xdr:row>
      <xdr:rowOff>0</xdr:rowOff>
    </xdr:from>
    <xdr:to>
      <xdr:col>3</xdr:col>
      <xdr:colOff>123825</xdr:colOff>
      <xdr:row>38</xdr:row>
      <xdr:rowOff>190500</xdr:rowOff>
    </xdr:to>
    <xdr:pic>
      <xdr:nvPicPr>
        <xdr:cNvPr id="29" name="Combo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88773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39</xdr:row>
      <xdr:rowOff>0</xdr:rowOff>
    </xdr:from>
    <xdr:to>
      <xdr:col>3</xdr:col>
      <xdr:colOff>123825</xdr:colOff>
      <xdr:row>39</xdr:row>
      <xdr:rowOff>190500</xdr:rowOff>
    </xdr:to>
    <xdr:pic>
      <xdr:nvPicPr>
        <xdr:cNvPr id="30" name="Combo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90868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40</xdr:row>
      <xdr:rowOff>0</xdr:rowOff>
    </xdr:from>
    <xdr:to>
      <xdr:col>3</xdr:col>
      <xdr:colOff>123825</xdr:colOff>
      <xdr:row>40</xdr:row>
      <xdr:rowOff>190500</xdr:rowOff>
    </xdr:to>
    <xdr:pic>
      <xdr:nvPicPr>
        <xdr:cNvPr id="31" name="Combo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92964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41</xdr:row>
      <xdr:rowOff>0</xdr:rowOff>
    </xdr:from>
    <xdr:to>
      <xdr:col>3</xdr:col>
      <xdr:colOff>123825</xdr:colOff>
      <xdr:row>41</xdr:row>
      <xdr:rowOff>190500</xdr:rowOff>
    </xdr:to>
    <xdr:pic>
      <xdr:nvPicPr>
        <xdr:cNvPr id="32" name="Combo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95059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47</xdr:row>
      <xdr:rowOff>0</xdr:rowOff>
    </xdr:from>
    <xdr:to>
      <xdr:col>3</xdr:col>
      <xdr:colOff>123825</xdr:colOff>
      <xdr:row>47</xdr:row>
      <xdr:rowOff>190500</xdr:rowOff>
    </xdr:to>
    <xdr:pic>
      <xdr:nvPicPr>
        <xdr:cNvPr id="33" name="Combo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10204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48</xdr:row>
      <xdr:rowOff>0</xdr:rowOff>
    </xdr:from>
    <xdr:to>
      <xdr:col>3</xdr:col>
      <xdr:colOff>123825</xdr:colOff>
      <xdr:row>48</xdr:row>
      <xdr:rowOff>190500</xdr:rowOff>
    </xdr:to>
    <xdr:pic>
      <xdr:nvPicPr>
        <xdr:cNvPr id="34" name="Combo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12299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49</xdr:row>
      <xdr:rowOff>0</xdr:rowOff>
    </xdr:from>
    <xdr:to>
      <xdr:col>3</xdr:col>
      <xdr:colOff>123825</xdr:colOff>
      <xdr:row>49</xdr:row>
      <xdr:rowOff>190500</xdr:rowOff>
    </xdr:to>
    <xdr:pic>
      <xdr:nvPicPr>
        <xdr:cNvPr id="35" name="Combo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14395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50</xdr:row>
      <xdr:rowOff>0</xdr:rowOff>
    </xdr:from>
    <xdr:to>
      <xdr:col>3</xdr:col>
      <xdr:colOff>123825</xdr:colOff>
      <xdr:row>50</xdr:row>
      <xdr:rowOff>190500</xdr:rowOff>
    </xdr:to>
    <xdr:pic>
      <xdr:nvPicPr>
        <xdr:cNvPr id="36" name="Combo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16490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56</xdr:row>
      <xdr:rowOff>0</xdr:rowOff>
    </xdr:from>
    <xdr:to>
      <xdr:col>3</xdr:col>
      <xdr:colOff>123825</xdr:colOff>
      <xdr:row>56</xdr:row>
      <xdr:rowOff>190500</xdr:rowOff>
    </xdr:to>
    <xdr:pic>
      <xdr:nvPicPr>
        <xdr:cNvPr id="37" name="Combo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31635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57</xdr:row>
      <xdr:rowOff>0</xdr:rowOff>
    </xdr:from>
    <xdr:to>
      <xdr:col>3</xdr:col>
      <xdr:colOff>123825</xdr:colOff>
      <xdr:row>57</xdr:row>
      <xdr:rowOff>190500</xdr:rowOff>
    </xdr:to>
    <xdr:pic>
      <xdr:nvPicPr>
        <xdr:cNvPr id="38" name="Combo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33731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58</xdr:row>
      <xdr:rowOff>0</xdr:rowOff>
    </xdr:from>
    <xdr:to>
      <xdr:col>3</xdr:col>
      <xdr:colOff>123825</xdr:colOff>
      <xdr:row>58</xdr:row>
      <xdr:rowOff>190500</xdr:rowOff>
    </xdr:to>
    <xdr:pic>
      <xdr:nvPicPr>
        <xdr:cNvPr id="39" name="Combo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35826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59</xdr:row>
      <xdr:rowOff>0</xdr:rowOff>
    </xdr:from>
    <xdr:to>
      <xdr:col>3</xdr:col>
      <xdr:colOff>123825</xdr:colOff>
      <xdr:row>59</xdr:row>
      <xdr:rowOff>190500</xdr:rowOff>
    </xdr:to>
    <xdr:pic>
      <xdr:nvPicPr>
        <xdr:cNvPr id="40" name="Combo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37922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47</xdr:row>
      <xdr:rowOff>0</xdr:rowOff>
    </xdr:from>
    <xdr:to>
      <xdr:col>9</xdr:col>
      <xdr:colOff>123825</xdr:colOff>
      <xdr:row>47</xdr:row>
      <xdr:rowOff>190500</xdr:rowOff>
    </xdr:to>
    <xdr:pic>
      <xdr:nvPicPr>
        <xdr:cNvPr id="41" name="Combo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0204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48</xdr:row>
      <xdr:rowOff>0</xdr:rowOff>
    </xdr:from>
    <xdr:to>
      <xdr:col>9</xdr:col>
      <xdr:colOff>123825</xdr:colOff>
      <xdr:row>48</xdr:row>
      <xdr:rowOff>190500</xdr:rowOff>
    </xdr:to>
    <xdr:pic>
      <xdr:nvPicPr>
        <xdr:cNvPr id="42" name="Combo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2299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49</xdr:row>
      <xdr:rowOff>0</xdr:rowOff>
    </xdr:from>
    <xdr:to>
      <xdr:col>9</xdr:col>
      <xdr:colOff>123825</xdr:colOff>
      <xdr:row>49</xdr:row>
      <xdr:rowOff>190500</xdr:rowOff>
    </xdr:to>
    <xdr:pic>
      <xdr:nvPicPr>
        <xdr:cNvPr id="43" name="Combo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43952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50</xdr:row>
      <xdr:rowOff>0</xdr:rowOff>
    </xdr:from>
    <xdr:to>
      <xdr:col>9</xdr:col>
      <xdr:colOff>123825</xdr:colOff>
      <xdr:row>50</xdr:row>
      <xdr:rowOff>190500</xdr:rowOff>
    </xdr:to>
    <xdr:pic>
      <xdr:nvPicPr>
        <xdr:cNvPr id="44" name="Combo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649075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56</xdr:row>
      <xdr:rowOff>0</xdr:rowOff>
    </xdr:from>
    <xdr:to>
      <xdr:col>9</xdr:col>
      <xdr:colOff>123825</xdr:colOff>
      <xdr:row>56</xdr:row>
      <xdr:rowOff>190500</xdr:rowOff>
    </xdr:to>
    <xdr:pic>
      <xdr:nvPicPr>
        <xdr:cNvPr id="45" name="Combo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635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57</xdr:row>
      <xdr:rowOff>0</xdr:rowOff>
    </xdr:from>
    <xdr:to>
      <xdr:col>9</xdr:col>
      <xdr:colOff>123825</xdr:colOff>
      <xdr:row>57</xdr:row>
      <xdr:rowOff>190500</xdr:rowOff>
    </xdr:to>
    <xdr:pic>
      <xdr:nvPicPr>
        <xdr:cNvPr id="46" name="Combo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3731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58</xdr:row>
      <xdr:rowOff>0</xdr:rowOff>
    </xdr:from>
    <xdr:to>
      <xdr:col>9</xdr:col>
      <xdr:colOff>123825</xdr:colOff>
      <xdr:row>58</xdr:row>
      <xdr:rowOff>190500</xdr:rowOff>
    </xdr:to>
    <xdr:pic>
      <xdr:nvPicPr>
        <xdr:cNvPr id="47" name="Combo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8265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59</xdr:row>
      <xdr:rowOff>0</xdr:rowOff>
    </xdr:from>
    <xdr:to>
      <xdr:col>9</xdr:col>
      <xdr:colOff>123825</xdr:colOff>
      <xdr:row>59</xdr:row>
      <xdr:rowOff>190500</xdr:rowOff>
    </xdr:to>
    <xdr:pic>
      <xdr:nvPicPr>
        <xdr:cNvPr id="48" name="Combo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792200"/>
          <a:ext cx="1590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18</xdr:col>
      <xdr:colOff>66675</xdr:colOff>
      <xdr:row>8</xdr:row>
      <xdr:rowOff>104775</xdr:rowOff>
    </xdr:to>
    <xdr:pic>
      <xdr:nvPicPr>
        <xdr:cNvPr id="1" name="Obrázek 1" descr="casq logo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1"/>
  <sheetViews>
    <sheetView zoomScale="85" zoomScaleNormal="85" zoomScalePageLayoutView="0" workbookViewId="0" topLeftCell="A1">
      <selection activeCell="A6" sqref="A6"/>
    </sheetView>
  </sheetViews>
  <sheetFormatPr defaultColWidth="9.140625" defaultRowHeight="12.75"/>
  <cols>
    <col min="1" max="1" width="28.28125" style="0" customWidth="1"/>
    <col min="2" max="2" width="19.28125" style="0" customWidth="1"/>
    <col min="3" max="3" width="30.8515625" style="0" bestFit="1" customWidth="1"/>
    <col min="7" max="7" width="28.28125" style="0" customWidth="1"/>
    <col min="8" max="8" width="19.28125" style="0" customWidth="1"/>
    <col min="9" max="9" width="30.8515625" style="0" bestFit="1" customWidth="1"/>
  </cols>
  <sheetData>
    <row r="1" spans="1:7" ht="16.5">
      <c r="A1" s="234" t="s">
        <v>82</v>
      </c>
      <c r="B1" s="234" t="s">
        <v>83</v>
      </c>
      <c r="C1" s="234" t="s">
        <v>87</v>
      </c>
      <c r="F1" s="232"/>
      <c r="G1" s="233" t="s">
        <v>195</v>
      </c>
    </row>
    <row r="2" spans="1:7" ht="15">
      <c r="A2" s="255"/>
      <c r="B2" s="254"/>
      <c r="C2" s="212" t="str">
        <f>CONCATENATE(A2,"_",B2)</f>
        <v>_</v>
      </c>
      <c r="F2" s="212"/>
      <c r="G2" s="233" t="s">
        <v>196</v>
      </c>
    </row>
    <row r="3" ht="12.75">
      <c r="F3" t="str">
        <f>"zebricek-"&amp;IF(MID(A2,9,4)="ŽENY","zeny","muzi")</f>
        <v>zebricek-muzi</v>
      </c>
    </row>
    <row r="4" spans="2:3" ht="16.5">
      <c r="B4" s="234" t="s">
        <v>68</v>
      </c>
      <c r="C4" s="234" t="s">
        <v>197</v>
      </c>
    </row>
    <row r="5" spans="2:3" ht="14.25">
      <c r="B5" s="235" t="e">
        <f ca="1">INDIRECT(ADDRESS(MATCH(vyber!$C$2,Rozlosovani_data!I:I,0),2,1,1,"Rozlosovani_data"))</f>
        <v>#N/A</v>
      </c>
      <c r="C5" s="235">
        <f>COUNTIF(Rozlosovani_data!I3:I3000,C2)</f>
        <v>0</v>
      </c>
    </row>
    <row r="7" spans="1:5" ht="19.5">
      <c r="A7" s="224" t="s">
        <v>189</v>
      </c>
      <c r="E7" s="233"/>
    </row>
    <row r="10" spans="1:9" ht="15" thickBot="1">
      <c r="A10" s="225" t="e">
        <f ca="1">INDIRECT(ADDRESS(MATCH(vyber!$C$2,Rozlosovani_data!I:I,0),7,1,1,"Rozlosovani_data"))</f>
        <v>#N/A</v>
      </c>
      <c r="B10" s="226"/>
      <c r="C10" s="225"/>
      <c r="F10" s="226" t="s">
        <v>194</v>
      </c>
      <c r="G10" s="225" t="e">
        <f ca="1">INDIRECT(ADDRESS(MATCH(vyber!$C$2,Rozlosovani_data!I:I,0),8,1,1,"Rozlosovani_data"))</f>
        <v>#N/A</v>
      </c>
      <c r="H10" s="226"/>
      <c r="I10" s="225"/>
    </row>
    <row r="11" spans="1:11" ht="45">
      <c r="A11" s="236" t="s">
        <v>190</v>
      </c>
      <c r="B11" s="241" t="s">
        <v>723</v>
      </c>
      <c r="C11" s="228"/>
      <c r="D11" s="228" t="s">
        <v>191</v>
      </c>
      <c r="E11" s="228" t="s">
        <v>192</v>
      </c>
      <c r="G11" s="227" t="s">
        <v>190</v>
      </c>
      <c r="H11" s="241" t="s">
        <v>723</v>
      </c>
      <c r="I11" s="228"/>
      <c r="J11" s="228" t="s">
        <v>191</v>
      </c>
      <c r="K11" s="228" t="s">
        <v>192</v>
      </c>
    </row>
    <row r="12" spans="1:11" ht="16.5">
      <c r="A12" s="237" t="s">
        <v>60</v>
      </c>
      <c r="B12" s="252"/>
      <c r="C12" s="242"/>
      <c r="D12" s="239">
        <f ca="1">IF(ISERROR(INDEX(INDIRECT("'"&amp;$F$3&amp;"'!$E$3:$E$30010"),MATCH(B12,kuk,0))),"",INDEX(INDIRECT("'"&amp;$F$3&amp;"'!$E$3:$E$3001"),MATCH(B12,kuk,0)))</f>
      </c>
      <c r="E12" s="244">
        <f ca="1">IF(ISERROR(INDEX(INDIRECT("'"&amp;$F$3&amp;"'!$B$3:$B$3001"),MATCH(B12,kuk,0))),"",INDEX(INDIRECT("'"&amp;$F$3&amp;"'!$B$3:$B$3001"),MATCH(B12,kuk,0)))</f>
      </c>
      <c r="G12" s="230" t="s">
        <v>60</v>
      </c>
      <c r="H12" s="252"/>
      <c r="I12" s="242"/>
      <c r="J12" s="239">
        <f ca="1">IF(ISERROR(INDEX(INDIRECT("'"&amp;$F$3&amp;"'!$E$3:$E$30010"),MATCH(H12,kuk,0))),"",INDEX(INDIRECT("'"&amp;$F$3&amp;"'!$E$3:$E$3001"),MATCH(H12,kuk,0)))</f>
      </c>
      <c r="K12" s="244">
        <f ca="1">IF(ISERROR(INDEX(INDIRECT("'"&amp;$F$3&amp;"'!$B$3:$B$3001"),MATCH(H12,kuk,0))),"",INDEX(INDIRECT("'"&amp;$F$3&amp;"'!$B$3:$B$3001"),MATCH(H12,kuk,0)))</f>
      </c>
    </row>
    <row r="13" spans="1:11" ht="16.5">
      <c r="A13" s="237" t="s">
        <v>3</v>
      </c>
      <c r="B13" s="252" t="s">
        <v>833</v>
      </c>
      <c r="C13" s="242"/>
      <c r="D13" s="239">
        <f ca="1">IF(ISERROR(INDEX(INDIRECT("'"&amp;$F$3&amp;"'!$E$3:$E$30010"),MATCH(B13,kuk,0))),"",INDEX(INDIRECT("'"&amp;$F$3&amp;"'!$E$3:$E$3001"),MATCH(B13,kuk,0)))</f>
      </c>
      <c r="E13" s="229">
        <f ca="1">IF(ISERROR(INDEX(INDIRECT("'"&amp;$F$3&amp;"'!$B$3:$B$3001"),MATCH(B13,kuk,0))),"",INDEX(INDIRECT("'"&amp;$F$3&amp;"'!$B$3:$B$3001"),MATCH(B13,kuk,0)))</f>
      </c>
      <c r="G13" s="230" t="s">
        <v>3</v>
      </c>
      <c r="H13" s="252"/>
      <c r="I13" s="242"/>
      <c r="J13" s="239">
        <f ca="1">IF(ISERROR(INDEX(INDIRECT("'"&amp;$F$3&amp;"'!$E$3:$E$30010"),MATCH(H13,kuk,0))),"",INDEX(INDIRECT("'"&amp;$F$3&amp;"'!$E$3:$E$3001"),MATCH(H13,kuk,0)))</f>
      </c>
      <c r="K13" s="229">
        <f ca="1">IF(ISERROR(INDEX(INDIRECT("'"&amp;$F$3&amp;"'!$B$3:$B$3001"),MATCH(H13,kuk,0))),"",INDEX(INDIRECT("'"&amp;$F$3&amp;"'!$B$3:$B$3001"),MATCH(H13,kuk,0)))</f>
      </c>
    </row>
    <row r="14" spans="1:11" ht="16.5">
      <c r="A14" s="237" t="s">
        <v>4</v>
      </c>
      <c r="B14" s="252" t="s">
        <v>833</v>
      </c>
      <c r="C14" s="242"/>
      <c r="D14" s="239">
        <f ca="1">IF(ISERROR(INDEX(INDIRECT("'"&amp;$F$3&amp;"'!$E$3:$E$30010"),MATCH(B14,kuk,0))),"",INDEX(INDIRECT("'"&amp;$F$3&amp;"'!$E$3:$E$3001"),MATCH(B14,kuk,0)))</f>
      </c>
      <c r="E14" s="229">
        <f ca="1">IF(ISERROR(INDEX(INDIRECT("'"&amp;$F$3&amp;"'!$B$3:$B$3001"),MATCH(B14,kuk,0))),"",INDEX(INDIRECT("'"&amp;$F$3&amp;"'!$B$3:$B$3001"),MATCH(B14,kuk,0)))</f>
      </c>
      <c r="G14" s="230" t="s">
        <v>4</v>
      </c>
      <c r="H14" s="252"/>
      <c r="I14" s="242"/>
      <c r="J14" s="239">
        <f ca="1">IF(ISERROR(INDEX(INDIRECT("'"&amp;$F$3&amp;"'!$E$3:$E$30010"),MATCH(H14,kuk,0))),"",INDEX(INDIRECT("'"&amp;$F$3&amp;"'!$E$3:$E$3001"),MATCH(H14,kuk,0)))</f>
      </c>
      <c r="K14" s="229">
        <f ca="1">IF(ISERROR(INDEX(INDIRECT("'"&amp;$F$3&amp;"'!$B$3:$B$3001"),MATCH(H14,kuk,0))),"",INDEX(INDIRECT("'"&amp;$F$3&amp;"'!$B$3:$B$3001"),MATCH(H14,kuk,0)))</f>
      </c>
    </row>
    <row r="15" spans="1:11" ht="16.5">
      <c r="A15" s="237" t="s">
        <v>5</v>
      </c>
      <c r="B15" s="252" t="s">
        <v>833</v>
      </c>
      <c r="C15" s="242"/>
      <c r="D15" s="239">
        <f ca="1">IF(ISERROR(INDEX(INDIRECT("'"&amp;$F$3&amp;"'!$E$3:$E$30010"),MATCH(B15,kuk,0))),"",INDEX(INDIRECT("'"&amp;$F$3&amp;"'!$E$3:$E$3001"),MATCH(B15,kuk,0)))</f>
      </c>
      <c r="E15" s="229">
        <f ca="1">IF(ISERROR(INDEX(INDIRECT("'"&amp;$F$3&amp;"'!$B$3:$B$3001"),MATCH(B15,kuk,0))),"",INDEX(INDIRECT("'"&amp;$F$3&amp;"'!$B$3:$B$3001"),MATCH(B15,kuk,0)))</f>
      </c>
      <c r="G15" s="230" t="s">
        <v>5</v>
      </c>
      <c r="H15" s="252"/>
      <c r="I15" s="242"/>
      <c r="J15" s="239">
        <f ca="1">IF(ISERROR(INDEX(INDIRECT("'"&amp;$F$3&amp;"'!$E$3:$E$30010"),MATCH(H15,kuk,0))),"",INDEX(INDIRECT("'"&amp;$F$3&amp;"'!$E$3:$E$3001"),MATCH(H15,kuk,0)))</f>
      </c>
      <c r="K15" s="229">
        <f ca="1">IF(ISERROR(INDEX(INDIRECT("'"&amp;$F$3&amp;"'!$B$3:$B$3001"),MATCH(H15,kuk,0))),"",INDEX(INDIRECT("'"&amp;$F$3&amp;"'!$B$3:$B$3001"),MATCH(H15,kuk,0)))</f>
      </c>
    </row>
    <row r="16" spans="1:11" ht="17.25" thickBot="1">
      <c r="A16" s="238" t="s">
        <v>193</v>
      </c>
      <c r="B16" s="253" t="s">
        <v>14</v>
      </c>
      <c r="C16" s="243" t="s">
        <v>14</v>
      </c>
      <c r="D16" s="240">
        <f ca="1">IF(ISERROR(INDEX(INDIRECT("'"&amp;$F$3&amp;"'!$E$3:$E$30010"),MATCH(B16,kuk,0))),"",INDEX(INDIRECT("'"&amp;$F$3&amp;"'!$E$3:$E$3001"),MATCH(B16,kuk,0)))</f>
      </c>
      <c r="E16" s="229">
        <f ca="1">IF(ISERROR(INDEX(INDIRECT("'"&amp;$F$3&amp;"'!$B$3:$B$3001"),MATCH(B16,kuk,0))),"",INDEX(INDIRECT("'"&amp;$F$3&amp;"'!$B$3:$B$3001"),MATCH(B16,kuk,0)))</f>
      </c>
      <c r="G16" s="231" t="s">
        <v>193</v>
      </c>
      <c r="H16" s="253" t="s">
        <v>14</v>
      </c>
      <c r="I16" s="243" t="s">
        <v>14</v>
      </c>
      <c r="J16" s="240">
        <f ca="1">IF(ISERROR(INDEX(INDIRECT("'"&amp;$F$3&amp;"'!$E$3:$E$30010"),MATCH(H16,kuk,0))),"",INDEX(INDIRECT("'"&amp;$F$3&amp;"'!$E$3:$E$3001"),MATCH(H16,kuk,0)))</f>
      </c>
      <c r="K16" s="229">
        <f ca="1">IF(ISERROR(INDEX(INDIRECT("'"&amp;$F$3&amp;"'!$B$3:$B$3001"),MATCH(H16,kuk,0))),"",INDEX(INDIRECT("'"&amp;$F$3&amp;"'!$B$3:$B$3001"),MATCH(H16,kuk,0)))</f>
      </c>
    </row>
    <row r="19" spans="1:9" ht="15" thickBot="1">
      <c r="A19" s="225" t="e">
        <f ca="1">INDIRECT(ADDRESS(MATCH(vyber!$C$2,Rozlosovani_data!I:I,0)+1,7,1,1,"Rozlosovani_data"))</f>
        <v>#N/A</v>
      </c>
      <c r="B19" s="226"/>
      <c r="C19" s="225"/>
      <c r="F19" s="226" t="s">
        <v>194</v>
      </c>
      <c r="G19" s="225" t="e">
        <f ca="1">INDIRECT(ADDRESS(MATCH(vyber!$C$2,Rozlosovani_data!I:I,0)+1,8,1,1,"Rozlosovani_data"))</f>
        <v>#N/A</v>
      </c>
      <c r="H19" s="226"/>
      <c r="I19" s="225"/>
    </row>
    <row r="20" spans="1:11" ht="45">
      <c r="A20" s="227" t="s">
        <v>190</v>
      </c>
      <c r="B20" s="241" t="s">
        <v>723</v>
      </c>
      <c r="C20" s="228"/>
      <c r="D20" s="228" t="s">
        <v>191</v>
      </c>
      <c r="E20" s="228" t="s">
        <v>192</v>
      </c>
      <c r="G20" s="227" t="s">
        <v>190</v>
      </c>
      <c r="H20" s="241" t="s">
        <v>723</v>
      </c>
      <c r="I20" s="228"/>
      <c r="J20" s="228" t="s">
        <v>191</v>
      </c>
      <c r="K20" s="228" t="s">
        <v>192</v>
      </c>
    </row>
    <row r="21" spans="1:11" ht="16.5">
      <c r="A21" s="230" t="s">
        <v>60</v>
      </c>
      <c r="B21" s="252"/>
      <c r="C21" s="242"/>
      <c r="D21" s="239">
        <f ca="1">IF(ISERROR(INDEX(INDIRECT("'"&amp;$F$3&amp;"'!$E$3:$E$30010"),MATCH(B21,kuk,0))),"",INDEX(INDIRECT("'"&amp;$F$3&amp;"'!$E$3:$E$3001"),MATCH(B21,kuk,0)))</f>
      </c>
      <c r="E21" s="244">
        <f ca="1">IF(ISERROR(INDEX(INDIRECT("'"&amp;$F$3&amp;"'!$B$3:$B$3001"),MATCH(B21,kuk,0))),"",INDEX(INDIRECT("'"&amp;$F$3&amp;"'!$B$3:$B$3001"),MATCH(B21,kuk,0)))</f>
      </c>
      <c r="G21" s="230" t="s">
        <v>60</v>
      </c>
      <c r="H21" s="252"/>
      <c r="I21" s="242"/>
      <c r="J21" s="239">
        <f ca="1">IF(ISERROR(INDEX(INDIRECT("'"&amp;$F$3&amp;"'!$E$3:$E$30010"),MATCH(H21,kuk,0))),"",INDEX(INDIRECT("'"&amp;$F$3&amp;"'!$E$3:$E$3001"),MATCH(H21,kuk,0)))</f>
      </c>
      <c r="K21" s="244">
        <f ca="1">IF(ISERROR(INDEX(INDIRECT("'"&amp;$F$3&amp;"'!$B$3:$B$3001"),MATCH(H21,kuk,0))),"",INDEX(INDIRECT("'"&amp;$F$3&amp;"'!$B$3:$B$3001"),MATCH(H21,kuk,0)))</f>
      </c>
    </row>
    <row r="22" spans="1:11" ht="16.5">
      <c r="A22" s="230" t="s">
        <v>3</v>
      </c>
      <c r="B22" s="252"/>
      <c r="C22" s="242"/>
      <c r="D22" s="239">
        <f ca="1">IF(ISERROR(INDEX(INDIRECT("'"&amp;$F$3&amp;"'!$E$3:$E$30010"),MATCH(B22,kuk,0))),"",INDEX(INDIRECT("'"&amp;$F$3&amp;"'!$E$3:$E$3001"),MATCH(B22,kuk,0)))</f>
      </c>
      <c r="E22" s="229">
        <f ca="1">IF(ISERROR(INDEX(INDIRECT("'"&amp;$F$3&amp;"'!$B$3:$B$3001"),MATCH(B22,kuk,0))),"",INDEX(INDIRECT("'"&amp;$F$3&amp;"'!$B$3:$B$3001"),MATCH(B22,kuk,0)))</f>
      </c>
      <c r="G22" s="230" t="s">
        <v>3</v>
      </c>
      <c r="H22" s="252"/>
      <c r="I22" s="242"/>
      <c r="J22" s="239">
        <f ca="1">IF(ISERROR(INDEX(INDIRECT("'"&amp;$F$3&amp;"'!$E$3:$E$30010"),MATCH(H22,kuk,0))),"",INDEX(INDIRECT("'"&amp;$F$3&amp;"'!$E$3:$E$3001"),MATCH(H22,kuk,0)))</f>
      </c>
      <c r="K22" s="229">
        <f ca="1">IF(ISERROR(INDEX(INDIRECT("'"&amp;$F$3&amp;"'!$B$3:$B$3001"),MATCH(H22,kuk,0))),"",INDEX(INDIRECT("'"&amp;$F$3&amp;"'!$B$3:$B$3001"),MATCH(H22,kuk,0)))</f>
      </c>
    </row>
    <row r="23" spans="1:11" ht="16.5">
      <c r="A23" s="230" t="s">
        <v>4</v>
      </c>
      <c r="B23" s="252"/>
      <c r="C23" s="242"/>
      <c r="D23" s="239">
        <f ca="1">IF(ISERROR(INDEX(INDIRECT("'"&amp;$F$3&amp;"'!$E$3:$E$30010"),MATCH(B23,kuk,0))),"",INDEX(INDIRECT("'"&amp;$F$3&amp;"'!$E$3:$E$3001"),MATCH(B23,kuk,0)))</f>
      </c>
      <c r="E23" s="229">
        <f ca="1">IF(ISERROR(INDEX(INDIRECT("'"&amp;$F$3&amp;"'!$B$3:$B$3001"),MATCH(B23,kuk,0))),"",INDEX(INDIRECT("'"&amp;$F$3&amp;"'!$B$3:$B$3001"),MATCH(B23,kuk,0)))</f>
      </c>
      <c r="G23" s="230" t="s">
        <v>4</v>
      </c>
      <c r="H23" s="252"/>
      <c r="I23" s="242"/>
      <c r="J23" s="239">
        <f ca="1">IF(ISERROR(INDEX(INDIRECT("'"&amp;$F$3&amp;"'!$E$3:$E$30010"),MATCH(H23,kuk,0))),"",INDEX(INDIRECT("'"&amp;$F$3&amp;"'!$E$3:$E$3001"),MATCH(H23,kuk,0)))</f>
      </c>
      <c r="K23" s="229">
        <f ca="1">IF(ISERROR(INDEX(INDIRECT("'"&amp;$F$3&amp;"'!$B$3:$B$3001"),MATCH(H23,kuk,0))),"",INDEX(INDIRECT("'"&amp;$F$3&amp;"'!$B$3:$B$3001"),MATCH(H23,kuk,0)))</f>
      </c>
    </row>
    <row r="24" spans="1:11" ht="16.5">
      <c r="A24" s="230" t="s">
        <v>5</v>
      </c>
      <c r="B24" s="252"/>
      <c r="C24" s="242"/>
      <c r="D24" s="239">
        <f ca="1">IF(ISERROR(INDEX(INDIRECT("'"&amp;$F$3&amp;"'!$E$3:$E$30010"),MATCH(B24,kuk,0))),"",INDEX(INDIRECT("'"&amp;$F$3&amp;"'!$E$3:$E$3001"),MATCH(B24,kuk,0)))</f>
      </c>
      <c r="E24" s="229">
        <f ca="1">IF(ISERROR(INDEX(INDIRECT("'"&amp;$F$3&amp;"'!$B$3:$B$3001"),MATCH(B24,kuk,0))),"",INDEX(INDIRECT("'"&amp;$F$3&amp;"'!$B$3:$B$3001"),MATCH(B24,kuk,0)))</f>
      </c>
      <c r="G24" s="230" t="s">
        <v>5</v>
      </c>
      <c r="H24" s="252"/>
      <c r="I24" s="242"/>
      <c r="J24" s="239">
        <f ca="1">IF(ISERROR(INDEX(INDIRECT("'"&amp;$F$3&amp;"'!$E$3:$E$30010"),MATCH(H24,kuk,0))),"",INDEX(INDIRECT("'"&amp;$F$3&amp;"'!$E$3:$E$3001"),MATCH(H24,kuk,0)))</f>
      </c>
      <c r="K24" s="229">
        <f ca="1">IF(ISERROR(INDEX(INDIRECT("'"&amp;$F$3&amp;"'!$B$3:$B$3001"),MATCH(H24,kuk,0))),"",INDEX(INDIRECT("'"&amp;$F$3&amp;"'!$B$3:$B$3001"),MATCH(H24,kuk,0)))</f>
      </c>
    </row>
    <row r="25" spans="1:11" ht="17.25" thickBot="1">
      <c r="A25" s="231" t="s">
        <v>193</v>
      </c>
      <c r="B25" s="253" t="s">
        <v>14</v>
      </c>
      <c r="C25" s="243" t="s">
        <v>14</v>
      </c>
      <c r="D25" s="240">
        <f ca="1">IF(ISERROR(INDEX(INDIRECT("'"&amp;$F$3&amp;"'!$E$3:$E$30010"),MATCH(B25,kuk,0))),"",INDEX(INDIRECT("'"&amp;$F$3&amp;"'!$E$3:$E$3001"),MATCH(B25,kuk,0)))</f>
      </c>
      <c r="E25" s="229">
        <f ca="1">IF(ISERROR(INDEX(INDIRECT("'"&amp;$F$3&amp;"'!$B$3:$B$3001"),MATCH(B25,kuk,0))),"",INDEX(INDIRECT("'"&amp;$F$3&amp;"'!$B$3:$B$3001"),MATCH(B25,kuk,0)))</f>
      </c>
      <c r="G25" s="231" t="s">
        <v>193</v>
      </c>
      <c r="H25" s="253" t="s">
        <v>14</v>
      </c>
      <c r="I25" s="243" t="s">
        <v>14</v>
      </c>
      <c r="J25" s="240">
        <f ca="1">IF(ISERROR(INDEX(INDIRECT("'"&amp;$F$3&amp;"'!$E$3:$E$30010"),MATCH(H25,kuk,0))),"",INDEX(INDIRECT("'"&amp;$F$3&amp;"'!$E$3:$E$3001"),MATCH(H25,kuk,0)))</f>
      </c>
      <c r="K25" s="229">
        <f ca="1">IF(ISERROR(INDEX(INDIRECT("'"&amp;$F$3&amp;"'!$B$3:$B$3001"),MATCH(H25,kuk,0))),"",INDEX(INDIRECT("'"&amp;$F$3&amp;"'!$B$3:$B$3001"),MATCH(H25,kuk,0)))</f>
      </c>
    </row>
    <row r="28" spans="1:9" ht="15" thickBot="1">
      <c r="A28" s="225" t="e">
        <f ca="1">INDIRECT(ADDRESS(MATCH(vyber!$C$2,Rozlosovani_data!I:I,0)+2,7,1,1,"Rozlosovani_data"))</f>
        <v>#N/A</v>
      </c>
      <c r="B28" s="226"/>
      <c r="C28" s="225"/>
      <c r="F28" s="226" t="s">
        <v>194</v>
      </c>
      <c r="G28" s="225" t="e">
        <f ca="1">INDIRECT(ADDRESS(MATCH(vyber!$C$2,Rozlosovani_data!I:I,0)+2,8,1,1,"Rozlosovani_data"))</f>
        <v>#N/A</v>
      </c>
      <c r="H28" s="226"/>
      <c r="I28" s="225"/>
    </row>
    <row r="29" spans="1:11" ht="45">
      <c r="A29" s="227" t="s">
        <v>190</v>
      </c>
      <c r="B29" s="241" t="s">
        <v>723</v>
      </c>
      <c r="C29" s="228"/>
      <c r="D29" s="228" t="s">
        <v>191</v>
      </c>
      <c r="E29" s="228" t="s">
        <v>192</v>
      </c>
      <c r="G29" s="227" t="s">
        <v>190</v>
      </c>
      <c r="H29" s="241" t="s">
        <v>723</v>
      </c>
      <c r="I29" s="228"/>
      <c r="J29" s="228" t="s">
        <v>191</v>
      </c>
      <c r="K29" s="228" t="s">
        <v>192</v>
      </c>
    </row>
    <row r="30" spans="1:11" ht="16.5">
      <c r="A30" s="230" t="s">
        <v>60</v>
      </c>
      <c r="B30" s="252" t="s">
        <v>833</v>
      </c>
      <c r="C30" s="242"/>
      <c r="D30" s="239">
        <f ca="1">IF(ISERROR(INDEX(INDIRECT("'"&amp;$F$3&amp;"'!$E$3:$E$30010"),MATCH(B30,kuk,0))),"",INDEX(INDIRECT("'"&amp;$F$3&amp;"'!$E$3:$E$3001"),MATCH(B30,kuk,0)))</f>
      </c>
      <c r="E30" s="244">
        <f ca="1">IF(ISERROR(INDEX(INDIRECT("'"&amp;$F$3&amp;"'!$B$3:$B$3001"),MATCH(B30,kuk,0))),"",INDEX(INDIRECT("'"&amp;$F$3&amp;"'!$B$3:$B$3001"),MATCH(B30,kuk,0)))</f>
      </c>
      <c r="G30" s="230" t="s">
        <v>60</v>
      </c>
      <c r="H30" s="252"/>
      <c r="I30" s="242"/>
      <c r="J30" s="239">
        <f ca="1">IF(ISERROR(INDEX(INDIRECT("'"&amp;$F$3&amp;"'!$E$3:$E$30010"),MATCH(H30,kuk,0))),"",INDEX(INDIRECT("'"&amp;$F$3&amp;"'!$E$3:$E$3001"),MATCH(H30,kuk,0)))</f>
      </c>
      <c r="K30" s="244">
        <f ca="1">IF(ISERROR(INDEX(INDIRECT("'"&amp;$F$3&amp;"'!$B$3:$B$3001"),MATCH(H30,kuk,0))),"",INDEX(INDIRECT("'"&amp;$F$3&amp;"'!$B$3:$B$3001"),MATCH(H30,kuk,0)))</f>
      </c>
    </row>
    <row r="31" spans="1:11" ht="16.5">
      <c r="A31" s="230" t="s">
        <v>3</v>
      </c>
      <c r="B31" s="252"/>
      <c r="C31" s="242"/>
      <c r="D31" s="239">
        <f ca="1">IF(ISERROR(INDEX(INDIRECT("'"&amp;$F$3&amp;"'!$E$3:$E$30010"),MATCH(B31,kuk,0))),"",INDEX(INDIRECT("'"&amp;$F$3&amp;"'!$E$3:$E$3001"),MATCH(B31,kuk,0)))</f>
      </c>
      <c r="E31" s="229">
        <f ca="1">IF(ISERROR(INDEX(INDIRECT("'"&amp;$F$3&amp;"'!$B$3:$B$3001"),MATCH(B31,kuk,0))),"",INDEX(INDIRECT("'"&amp;$F$3&amp;"'!$B$3:$B$3001"),MATCH(B31,kuk,0)))</f>
      </c>
      <c r="G31" s="230" t="s">
        <v>3</v>
      </c>
      <c r="H31" s="252"/>
      <c r="I31" s="242"/>
      <c r="J31" s="239">
        <f ca="1">IF(ISERROR(INDEX(INDIRECT("'"&amp;$F$3&amp;"'!$E$3:$E$30010"),MATCH(H31,kuk,0))),"",INDEX(INDIRECT("'"&amp;$F$3&amp;"'!$E$3:$E$3001"),MATCH(H31,kuk,0)))</f>
      </c>
      <c r="K31" s="229">
        <f ca="1">IF(ISERROR(INDEX(INDIRECT("'"&amp;$F$3&amp;"'!$B$3:$B$3001"),MATCH(H31,kuk,0))),"",INDEX(INDIRECT("'"&amp;$F$3&amp;"'!$B$3:$B$3001"),MATCH(H31,kuk,0)))</f>
      </c>
    </row>
    <row r="32" spans="1:11" ht="16.5">
      <c r="A32" s="230" t="s">
        <v>4</v>
      </c>
      <c r="B32" s="252"/>
      <c r="C32" s="242"/>
      <c r="D32" s="239">
        <f ca="1">IF(ISERROR(INDEX(INDIRECT("'"&amp;$F$3&amp;"'!$E$3:$E$30010"),MATCH(B32,kuk,0))),"",INDEX(INDIRECT("'"&amp;$F$3&amp;"'!$E$3:$E$3001"),MATCH(B32,kuk,0)))</f>
      </c>
      <c r="E32" s="229">
        <f ca="1">IF(ISERROR(INDEX(INDIRECT("'"&amp;$F$3&amp;"'!$B$3:$B$3001"),MATCH(B32,kuk,0))),"",INDEX(INDIRECT("'"&amp;$F$3&amp;"'!$B$3:$B$3001"),MATCH(B32,kuk,0)))</f>
      </c>
      <c r="G32" s="230" t="s">
        <v>4</v>
      </c>
      <c r="H32" s="252"/>
      <c r="I32" s="242"/>
      <c r="J32" s="239">
        <f ca="1">IF(ISERROR(INDEX(INDIRECT("'"&amp;$F$3&amp;"'!$E$3:$E$30010"),MATCH(H32,kuk,0))),"",INDEX(INDIRECT("'"&amp;$F$3&amp;"'!$E$3:$E$3001"),MATCH(H32,kuk,0)))</f>
      </c>
      <c r="K32" s="229">
        <f ca="1">IF(ISERROR(INDEX(INDIRECT("'"&amp;$F$3&amp;"'!$B$3:$B$3001"),MATCH(H32,kuk,0))),"",INDEX(INDIRECT("'"&amp;$F$3&amp;"'!$B$3:$B$3001"),MATCH(H32,kuk,0)))</f>
      </c>
    </row>
    <row r="33" spans="1:11" ht="16.5">
      <c r="A33" s="230" t="s">
        <v>5</v>
      </c>
      <c r="B33" s="252"/>
      <c r="C33" s="242"/>
      <c r="D33" s="239">
        <f ca="1">IF(ISERROR(INDEX(INDIRECT("'"&amp;$F$3&amp;"'!$E$3:$E$30010"),MATCH(B33,kuk,0))),"",INDEX(INDIRECT("'"&amp;$F$3&amp;"'!$E$3:$E$3001"),MATCH(B33,kuk,0)))</f>
      </c>
      <c r="E33" s="229">
        <f ca="1">IF(ISERROR(INDEX(INDIRECT("'"&amp;$F$3&amp;"'!$B$3:$B$3001"),MATCH(B33,kuk,0))),"",INDEX(INDIRECT("'"&amp;$F$3&amp;"'!$B$3:$B$3001"),MATCH(B33,kuk,0)))</f>
      </c>
      <c r="G33" s="230" t="s">
        <v>5</v>
      </c>
      <c r="H33" s="252"/>
      <c r="I33" s="242"/>
      <c r="J33" s="239">
        <f ca="1">IF(ISERROR(INDEX(INDIRECT("'"&amp;$F$3&amp;"'!$E$3:$E$30010"),MATCH(H33,kuk,0))),"",INDEX(INDIRECT("'"&amp;$F$3&amp;"'!$E$3:$E$3001"),MATCH(H33,kuk,0)))</f>
      </c>
      <c r="K33" s="229">
        <f ca="1">IF(ISERROR(INDEX(INDIRECT("'"&amp;$F$3&amp;"'!$B$3:$B$3001"),MATCH(H33,kuk,0))),"",INDEX(INDIRECT("'"&amp;$F$3&amp;"'!$B$3:$B$3001"),MATCH(H33,kuk,0)))</f>
      </c>
    </row>
    <row r="34" spans="1:11" ht="17.25" thickBot="1">
      <c r="A34" s="231" t="s">
        <v>193</v>
      </c>
      <c r="B34" s="253" t="s">
        <v>14</v>
      </c>
      <c r="C34" s="243" t="s">
        <v>14</v>
      </c>
      <c r="D34" s="240">
        <f ca="1">IF(ISERROR(INDEX(INDIRECT("'"&amp;$F$3&amp;"'!$E$3:$E$30010"),MATCH(B34,kuk,0))),"",INDEX(INDIRECT("'"&amp;$F$3&amp;"'!$E$3:$E$3001"),MATCH(B34,kuk,0)))</f>
      </c>
      <c r="E34" s="229">
        <f ca="1">IF(ISERROR(INDEX(INDIRECT("'"&amp;$F$3&amp;"'!$B$3:$B$3001"),MATCH(B34,kuk,0))),"",INDEX(INDIRECT("'"&amp;$F$3&amp;"'!$B$3:$B$3001"),MATCH(B34,kuk,0)))</f>
      </c>
      <c r="G34" s="231" t="s">
        <v>193</v>
      </c>
      <c r="H34" s="253" t="s">
        <v>14</v>
      </c>
      <c r="I34" s="243" t="s">
        <v>14</v>
      </c>
      <c r="J34" s="240">
        <f ca="1">IF(ISERROR(INDEX(INDIRECT("'"&amp;$F$3&amp;"'!$E$3:$E$30010"),MATCH(H34,kuk,0))),"",INDEX(INDIRECT("'"&amp;$F$3&amp;"'!$E$3:$E$3001"),MATCH(H34,kuk,0)))</f>
      </c>
      <c r="K34" s="229">
        <f ca="1">IF(ISERROR(INDEX(INDIRECT("'"&amp;$F$3&amp;"'!$B$3:$B$3001"),MATCH(H34,kuk,0))),"",INDEX(INDIRECT("'"&amp;$F$3&amp;"'!$B$3:$B$3001"),MATCH(H34,kuk,0)))</f>
      </c>
    </row>
    <row r="37" spans="1:9" ht="15" thickBot="1">
      <c r="A37" s="225" t="e">
        <f ca="1">INDIRECT(ADDRESS(MATCH(vyber!$C$2,Rozlosovani_data!I:I,0)+3,7,1,1,"Rozlosovani_data"))</f>
        <v>#N/A</v>
      </c>
      <c r="B37" s="226"/>
      <c r="C37" s="225"/>
      <c r="F37" s="226" t="s">
        <v>194</v>
      </c>
      <c r="G37" s="225" t="e">
        <f ca="1">INDIRECT(ADDRESS(MATCH(vyber!$C$2,Rozlosovani_data!I:I,0)+3,8,1,1,"Rozlosovani_data"))</f>
        <v>#N/A</v>
      </c>
      <c r="H37" s="226"/>
      <c r="I37" s="225"/>
    </row>
    <row r="38" spans="1:11" ht="45">
      <c r="A38" s="227" t="s">
        <v>190</v>
      </c>
      <c r="B38" s="241" t="s">
        <v>723</v>
      </c>
      <c r="C38" s="228"/>
      <c r="D38" s="228" t="s">
        <v>191</v>
      </c>
      <c r="E38" s="228" t="s">
        <v>192</v>
      </c>
      <c r="G38" s="227" t="s">
        <v>190</v>
      </c>
      <c r="H38" s="241" t="s">
        <v>723</v>
      </c>
      <c r="I38" s="228"/>
      <c r="J38" s="228" t="s">
        <v>191</v>
      </c>
      <c r="K38" s="228" t="s">
        <v>192</v>
      </c>
    </row>
    <row r="39" spans="1:11" ht="16.5">
      <c r="A39" s="230" t="s">
        <v>60</v>
      </c>
      <c r="B39" s="252"/>
      <c r="C39" s="242"/>
      <c r="D39" s="239">
        <f ca="1">IF(ISERROR(INDEX(INDIRECT("'"&amp;$F$3&amp;"'!$E$3:$E$30010"),MATCH(B39,kuk,0))),"",INDEX(INDIRECT("'"&amp;$F$3&amp;"'!$E$3:$E$3001"),MATCH(B39,kuk,0)))</f>
      </c>
      <c r="E39" s="244">
        <f ca="1">IF(ISERROR(INDEX(INDIRECT("'"&amp;$F$3&amp;"'!$B$3:$B$3001"),MATCH(B39,kuk,0))),"",INDEX(INDIRECT("'"&amp;$F$3&amp;"'!$B$3:$B$3001"),MATCH(B39,kuk,0)))</f>
      </c>
      <c r="G39" s="230" t="s">
        <v>60</v>
      </c>
      <c r="H39" s="252"/>
      <c r="I39" s="242"/>
      <c r="J39" s="239">
        <f ca="1">IF(ISERROR(INDEX(INDIRECT("'"&amp;$F$3&amp;"'!$E$3:$E$30010"),MATCH(H39,kuk,0))),"",INDEX(INDIRECT("'"&amp;$F$3&amp;"'!$E$3:$E$3001"),MATCH(H39,kuk,0)))</f>
      </c>
      <c r="K39" s="244">
        <f ca="1">IF(ISERROR(INDEX(INDIRECT("'"&amp;$F$3&amp;"'!$B$3:$B$3001"),MATCH(H39,kuk,0))),"",INDEX(INDIRECT("'"&amp;$F$3&amp;"'!$B$3:$B$3001"),MATCH(H39,kuk,0)))</f>
      </c>
    </row>
    <row r="40" spans="1:11" ht="16.5">
      <c r="A40" s="230" t="s">
        <v>3</v>
      </c>
      <c r="B40" s="252"/>
      <c r="C40" s="242"/>
      <c r="D40" s="239">
        <f ca="1">IF(ISERROR(INDEX(INDIRECT("'"&amp;$F$3&amp;"'!$E$3:$E$30010"),MATCH(B40,kuk,0))),"",INDEX(INDIRECT("'"&amp;$F$3&amp;"'!$E$3:$E$3001"),MATCH(B40,kuk,0)))</f>
      </c>
      <c r="E40" s="229">
        <f ca="1">IF(ISERROR(INDEX(INDIRECT("'"&amp;$F$3&amp;"'!$B$3:$B$3001"),MATCH(B40,kuk,0))),"",INDEX(INDIRECT("'"&amp;$F$3&amp;"'!$B$3:$B$3001"),MATCH(B40,kuk,0)))</f>
      </c>
      <c r="G40" s="230" t="s">
        <v>3</v>
      </c>
      <c r="H40" s="252"/>
      <c r="I40" s="242"/>
      <c r="J40" s="239">
        <f ca="1">IF(ISERROR(INDEX(INDIRECT("'"&amp;$F$3&amp;"'!$E$3:$E$30010"),MATCH(H40,kuk,0))),"",INDEX(INDIRECT("'"&amp;$F$3&amp;"'!$E$3:$E$3001"),MATCH(H40,kuk,0)))</f>
      </c>
      <c r="K40" s="229">
        <f ca="1">IF(ISERROR(INDEX(INDIRECT("'"&amp;$F$3&amp;"'!$B$3:$B$3001"),MATCH(H40,kuk,0))),"",INDEX(INDIRECT("'"&amp;$F$3&amp;"'!$B$3:$B$3001"),MATCH(H40,kuk,0)))</f>
      </c>
    </row>
    <row r="41" spans="1:11" ht="16.5">
      <c r="A41" s="230" t="s">
        <v>4</v>
      </c>
      <c r="B41" s="252"/>
      <c r="C41" s="242"/>
      <c r="D41" s="239">
        <f ca="1">IF(ISERROR(INDEX(INDIRECT("'"&amp;$F$3&amp;"'!$E$3:$E$30010"),MATCH(B41,kuk,0))),"",INDEX(INDIRECT("'"&amp;$F$3&amp;"'!$E$3:$E$3001"),MATCH(B41,kuk,0)))</f>
      </c>
      <c r="E41" s="229">
        <f ca="1">IF(ISERROR(INDEX(INDIRECT("'"&amp;$F$3&amp;"'!$B$3:$B$3001"),MATCH(B41,kuk,0))),"",INDEX(INDIRECT("'"&amp;$F$3&amp;"'!$B$3:$B$3001"),MATCH(B41,kuk,0)))</f>
      </c>
      <c r="G41" s="230" t="s">
        <v>4</v>
      </c>
      <c r="H41" s="252"/>
      <c r="I41" s="242"/>
      <c r="J41" s="239">
        <f ca="1">IF(ISERROR(INDEX(INDIRECT("'"&amp;$F$3&amp;"'!$E$3:$E$30010"),MATCH(H41,kuk,0))),"",INDEX(INDIRECT("'"&amp;$F$3&amp;"'!$E$3:$E$3001"),MATCH(H41,kuk,0)))</f>
      </c>
      <c r="K41" s="229">
        <f ca="1">IF(ISERROR(INDEX(INDIRECT("'"&amp;$F$3&amp;"'!$B$3:$B$3001"),MATCH(H41,kuk,0))),"",INDEX(INDIRECT("'"&amp;$F$3&amp;"'!$B$3:$B$3001"),MATCH(H41,kuk,0)))</f>
      </c>
    </row>
    <row r="42" spans="1:11" ht="16.5">
      <c r="A42" s="230" t="s">
        <v>5</v>
      </c>
      <c r="B42" s="252"/>
      <c r="C42" s="242"/>
      <c r="D42" s="239">
        <f ca="1">IF(ISERROR(INDEX(INDIRECT("'"&amp;$F$3&amp;"'!$E$3:$E$30010"),MATCH(B42,kuk,0))),"",INDEX(INDIRECT("'"&amp;$F$3&amp;"'!$E$3:$E$3001"),MATCH(B42,kuk,0)))</f>
      </c>
      <c r="E42" s="229">
        <f ca="1">IF(ISERROR(INDEX(INDIRECT("'"&amp;$F$3&amp;"'!$B$3:$B$3001"),MATCH(B42,kuk,0))),"",INDEX(INDIRECT("'"&amp;$F$3&amp;"'!$B$3:$B$3001"),MATCH(B42,kuk,0)))</f>
      </c>
      <c r="G42" s="230" t="s">
        <v>5</v>
      </c>
      <c r="H42" s="252"/>
      <c r="I42" s="242"/>
      <c r="J42" s="239">
        <f ca="1">IF(ISERROR(INDEX(INDIRECT("'"&amp;$F$3&amp;"'!$E$3:$E$30010"),MATCH(H42,kuk,0))),"",INDEX(INDIRECT("'"&amp;$F$3&amp;"'!$E$3:$E$3001"),MATCH(H42,kuk,0)))</f>
      </c>
      <c r="K42" s="229">
        <f ca="1">IF(ISERROR(INDEX(INDIRECT("'"&amp;$F$3&amp;"'!$B$3:$B$3001"),MATCH(H42,kuk,0))),"",INDEX(INDIRECT("'"&amp;$F$3&amp;"'!$B$3:$B$3001"),MATCH(H42,kuk,0)))</f>
      </c>
    </row>
    <row r="43" spans="1:11" ht="17.25" thickBot="1">
      <c r="A43" s="231" t="s">
        <v>193</v>
      </c>
      <c r="B43" s="253" t="s">
        <v>14</v>
      </c>
      <c r="C43" s="243" t="s">
        <v>14</v>
      </c>
      <c r="D43" s="240">
        <f ca="1">IF(ISERROR(INDEX(INDIRECT("'"&amp;$F$3&amp;"'!$E$3:$E$30010"),MATCH(B43,kuk,0))),"",INDEX(INDIRECT("'"&amp;$F$3&amp;"'!$E$3:$E$3001"),MATCH(B43,kuk,0)))</f>
      </c>
      <c r="E43" s="229">
        <f ca="1">IF(ISERROR(INDEX(INDIRECT("'"&amp;$F$3&amp;"'!$B$3:$B$3001"),MATCH(B43,kuk,0))),"",INDEX(INDIRECT("'"&amp;$F$3&amp;"'!$B$3:$B$3001"),MATCH(B43,kuk,0)))</f>
      </c>
      <c r="G43" s="231" t="s">
        <v>193</v>
      </c>
      <c r="H43" s="253"/>
      <c r="I43" s="243"/>
      <c r="J43" s="240">
        <f ca="1">IF(ISERROR(INDEX(INDIRECT("'"&amp;$F$3&amp;"'!$E$3:$E$30010"),MATCH(H43,kuk,0))),"",INDEX(INDIRECT("'"&amp;$F$3&amp;"'!$E$3:$E$3001"),MATCH(H43,kuk,0)))</f>
      </c>
      <c r="K43" s="229">
        <f ca="1">IF(ISERROR(INDEX(INDIRECT("'"&amp;$F$3&amp;"'!$B$3:$B$3001"),MATCH(H43,kuk,0))),"",INDEX(INDIRECT("'"&amp;$F$3&amp;"'!$B$3:$B$3001"),MATCH(H43,kuk,0)))</f>
      </c>
    </row>
    <row r="46" spans="1:9" ht="15" thickBot="1">
      <c r="A46" s="225" t="e">
        <f ca="1">INDIRECT(ADDRESS(MATCH(vyber!$C$2,Rozlosovani_data!I:I,0)+4,7,1,1,"Rozlosovani_data"))</f>
        <v>#N/A</v>
      </c>
      <c r="B46" s="226"/>
      <c r="C46" s="225"/>
      <c r="F46" s="226" t="s">
        <v>194</v>
      </c>
      <c r="G46" s="225" t="e">
        <f ca="1">INDIRECT(ADDRESS(MATCH(vyber!$C$2,Rozlosovani_data!I:I,0)+4,8,1,1,"Rozlosovani_data"))</f>
        <v>#N/A</v>
      </c>
      <c r="H46" s="226"/>
      <c r="I46" s="225"/>
    </row>
    <row r="47" spans="1:11" ht="45">
      <c r="A47" s="227" t="s">
        <v>190</v>
      </c>
      <c r="B47" s="241" t="s">
        <v>723</v>
      </c>
      <c r="C47" s="228"/>
      <c r="D47" s="228" t="s">
        <v>191</v>
      </c>
      <c r="E47" s="228" t="s">
        <v>192</v>
      </c>
      <c r="G47" s="227" t="s">
        <v>190</v>
      </c>
      <c r="H47" s="241" t="s">
        <v>723</v>
      </c>
      <c r="I47" s="228"/>
      <c r="J47" s="228" t="s">
        <v>191</v>
      </c>
      <c r="K47" s="228" t="s">
        <v>192</v>
      </c>
    </row>
    <row r="48" spans="1:11" ht="16.5">
      <c r="A48" s="230" t="s">
        <v>60</v>
      </c>
      <c r="B48" s="252" t="s">
        <v>833</v>
      </c>
      <c r="C48" s="242"/>
      <c r="D48" s="239">
        <f ca="1">IF(ISERROR(INDEX(INDIRECT("'"&amp;$F$3&amp;"'!$E$3:$E$30010"),MATCH(B48,kuk,0))),"",INDEX(INDIRECT("'"&amp;$F$3&amp;"'!$E$3:$E$3001"),MATCH(B48,kuk,0)))</f>
      </c>
      <c r="E48" s="244">
        <f ca="1">IF(ISERROR(INDEX(INDIRECT("'"&amp;$F$3&amp;"'!$B$3:$B$3001"),MATCH(B48,kuk,0))),"",INDEX(INDIRECT("'"&amp;$F$3&amp;"'!$B$3:$B$3001"),MATCH(B48,kuk,0)))</f>
      </c>
      <c r="G48" s="230" t="s">
        <v>60</v>
      </c>
      <c r="H48" s="252"/>
      <c r="I48" s="242"/>
      <c r="J48" s="239">
        <f ca="1">IF(ISERROR(INDEX(INDIRECT("'"&amp;$F$3&amp;"'!$E$3:$E$30010"),MATCH(H48,kuk,0))),"",INDEX(INDIRECT("'"&amp;$F$3&amp;"'!$E$3:$E$3001"),MATCH(H48,kuk,0)))</f>
      </c>
      <c r="K48" s="244">
        <f ca="1">IF(ISERROR(INDEX(INDIRECT("'"&amp;$F$3&amp;"'!$B$3:$B$3001"),MATCH(H48,kuk,0))),"",INDEX(INDIRECT("'"&amp;$F$3&amp;"'!$B$3:$B$3001"),MATCH(H48,kuk,0)))</f>
      </c>
    </row>
    <row r="49" spans="1:11" ht="16.5">
      <c r="A49" s="230" t="s">
        <v>3</v>
      </c>
      <c r="B49" s="252"/>
      <c r="C49" s="242"/>
      <c r="D49" s="239">
        <f ca="1">IF(ISERROR(INDEX(INDIRECT("'"&amp;$F$3&amp;"'!$E$3:$E$30010"),MATCH(B49,kuk,0))),"",INDEX(INDIRECT("'"&amp;$F$3&amp;"'!$E$3:$E$3001"),MATCH(B49,kuk,0)))</f>
      </c>
      <c r="E49" s="229">
        <f ca="1">IF(ISERROR(INDEX(INDIRECT("'"&amp;$F$3&amp;"'!$B$3:$B$3001"),MATCH(B49,kuk,0))),"",INDEX(INDIRECT("'"&amp;$F$3&amp;"'!$B$3:$B$3001"),MATCH(B49,kuk,0)))</f>
      </c>
      <c r="G49" s="230" t="s">
        <v>3</v>
      </c>
      <c r="H49" s="252"/>
      <c r="I49" s="242"/>
      <c r="J49" s="239">
        <f ca="1">IF(ISERROR(INDEX(INDIRECT("'"&amp;$F$3&amp;"'!$E$3:$E$30010"),MATCH(H49,kuk,0))),"",INDEX(INDIRECT("'"&amp;$F$3&amp;"'!$E$3:$E$3001"),MATCH(H49,kuk,0)))</f>
      </c>
      <c r="K49" s="229">
        <f ca="1">IF(ISERROR(INDEX(INDIRECT("'"&amp;$F$3&amp;"'!$B$3:$B$3001"),MATCH(H49,kuk,0))),"",INDEX(INDIRECT("'"&amp;$F$3&amp;"'!$B$3:$B$3001"),MATCH(H49,kuk,0)))</f>
      </c>
    </row>
    <row r="50" spans="1:11" ht="16.5">
      <c r="A50" s="230" t="s">
        <v>4</v>
      </c>
      <c r="B50" s="252"/>
      <c r="C50" s="242"/>
      <c r="D50" s="239">
        <f ca="1">IF(ISERROR(INDEX(INDIRECT("'"&amp;$F$3&amp;"'!$E$3:$E$30010"),MATCH(B50,kuk,0))),"",INDEX(INDIRECT("'"&amp;$F$3&amp;"'!$E$3:$E$3001"),MATCH(B50,kuk,0)))</f>
      </c>
      <c r="E50" s="229">
        <f ca="1">IF(ISERROR(INDEX(INDIRECT("'"&amp;$F$3&amp;"'!$B$3:$B$3001"),MATCH(B50,kuk,0))),"",INDEX(INDIRECT("'"&amp;$F$3&amp;"'!$B$3:$B$3001"),MATCH(B50,kuk,0)))</f>
      </c>
      <c r="G50" s="230" t="s">
        <v>4</v>
      </c>
      <c r="H50" s="252"/>
      <c r="I50" s="242"/>
      <c r="J50" s="239">
        <f ca="1">IF(ISERROR(INDEX(INDIRECT("'"&amp;$F$3&amp;"'!$E$3:$E$30010"),MATCH(H50,kuk,0))),"",INDEX(INDIRECT("'"&amp;$F$3&amp;"'!$E$3:$E$3001"),MATCH(H50,kuk,0)))</f>
      </c>
      <c r="K50" s="229">
        <f ca="1">IF(ISERROR(INDEX(INDIRECT("'"&amp;$F$3&amp;"'!$B$3:$B$3001"),MATCH(H50,kuk,0))),"",INDEX(INDIRECT("'"&amp;$F$3&amp;"'!$B$3:$B$3001"),MATCH(H50,kuk,0)))</f>
      </c>
    </row>
    <row r="51" spans="1:11" ht="16.5">
      <c r="A51" s="230" t="s">
        <v>5</v>
      </c>
      <c r="B51" s="252"/>
      <c r="C51" s="242"/>
      <c r="D51" s="239">
        <f ca="1">IF(ISERROR(INDEX(INDIRECT("'"&amp;$F$3&amp;"'!$E$3:$E$30010"),MATCH(B51,kuk,0))),"",INDEX(INDIRECT("'"&amp;$F$3&amp;"'!$E$3:$E$3001"),MATCH(B51,kuk,0)))</f>
      </c>
      <c r="E51" s="229">
        <f ca="1">IF(ISERROR(INDEX(INDIRECT("'"&amp;$F$3&amp;"'!$B$3:$B$3001"),MATCH(B51,kuk,0))),"",INDEX(INDIRECT("'"&amp;$F$3&amp;"'!$B$3:$B$3001"),MATCH(B51,kuk,0)))</f>
      </c>
      <c r="G51" s="230" t="s">
        <v>5</v>
      </c>
      <c r="H51" s="252"/>
      <c r="I51" s="242"/>
      <c r="J51" s="239">
        <f ca="1">IF(ISERROR(INDEX(INDIRECT("'"&amp;$F$3&amp;"'!$E$3:$E$30010"),MATCH(H51,kuk,0))),"",INDEX(INDIRECT("'"&amp;$F$3&amp;"'!$E$3:$E$3001"),MATCH(H51,kuk,0)))</f>
      </c>
      <c r="K51" s="229">
        <f ca="1">IF(ISERROR(INDEX(INDIRECT("'"&amp;$F$3&amp;"'!$B$3:$B$3001"),MATCH(H51,kuk,0))),"",INDEX(INDIRECT("'"&amp;$F$3&amp;"'!$B$3:$B$3001"),MATCH(H51,kuk,0)))</f>
      </c>
    </row>
    <row r="52" spans="1:11" ht="17.25" thickBot="1">
      <c r="A52" s="231" t="s">
        <v>193</v>
      </c>
      <c r="B52" s="253"/>
      <c r="C52" s="243"/>
      <c r="D52" s="240">
        <f ca="1">IF(ISERROR(INDEX(INDIRECT("'"&amp;$F$3&amp;"'!$E$3:$E$30010"),MATCH(B52,kuk,0))),"",INDEX(INDIRECT("'"&amp;$F$3&amp;"'!$E$3:$E$3001"),MATCH(B52,kuk,0)))</f>
      </c>
      <c r="E52" s="229">
        <f ca="1">IF(ISERROR(INDEX(INDIRECT("'"&amp;$F$3&amp;"'!$B$3:$B$3001"),MATCH(B52,kuk,0))),"",INDEX(INDIRECT("'"&amp;$F$3&amp;"'!$B$3:$B$3001"),MATCH(B52,kuk,0)))</f>
      </c>
      <c r="G52" s="231" t="s">
        <v>193</v>
      </c>
      <c r="H52" s="253"/>
      <c r="I52" s="243"/>
      <c r="J52" s="240">
        <f ca="1">IF(ISERROR(INDEX(INDIRECT("'"&amp;$F$3&amp;"'!$E$3:$E$30010"),MATCH(H52,kuk,0))),"",INDEX(INDIRECT("'"&amp;$F$3&amp;"'!$E$3:$E$3001"),MATCH(H52,kuk,0)))</f>
      </c>
      <c r="K52" s="229">
        <f ca="1">IF(ISERROR(INDEX(INDIRECT("'"&amp;$F$3&amp;"'!$B$3:$B$3001"),MATCH(H52,kuk,0))),"",INDEX(INDIRECT("'"&amp;$F$3&amp;"'!$B$3:$B$3001"),MATCH(H52,kuk,0)))</f>
      </c>
    </row>
    <row r="55" spans="1:9" ht="15" thickBot="1">
      <c r="A55" s="225" t="e">
        <f ca="1">INDIRECT(ADDRESS(MATCH(vyber!$C$2,Rozlosovani_data!I:I,0)+5,7,1,1,"Rozlosovani_data"))</f>
        <v>#N/A</v>
      </c>
      <c r="B55" s="226"/>
      <c r="C55" s="225"/>
      <c r="F55" s="226" t="s">
        <v>194</v>
      </c>
      <c r="G55" s="225" t="e">
        <f ca="1">INDIRECT(ADDRESS(MATCH(vyber!$C$2,Rozlosovani_data!I:I,0)+5,8,1,1,"Rozlosovani_data"))</f>
        <v>#N/A</v>
      </c>
      <c r="H55" s="226"/>
      <c r="I55" s="225"/>
    </row>
    <row r="56" spans="1:11" ht="45">
      <c r="A56" s="227" t="s">
        <v>190</v>
      </c>
      <c r="B56" s="241" t="s">
        <v>723</v>
      </c>
      <c r="C56" s="228"/>
      <c r="D56" s="228" t="s">
        <v>191</v>
      </c>
      <c r="E56" s="228" t="s">
        <v>192</v>
      </c>
      <c r="G56" s="227" t="s">
        <v>190</v>
      </c>
      <c r="H56" s="241" t="s">
        <v>723</v>
      </c>
      <c r="I56" s="228"/>
      <c r="J56" s="228" t="s">
        <v>191</v>
      </c>
      <c r="K56" s="228" t="s">
        <v>192</v>
      </c>
    </row>
    <row r="57" spans="1:11" ht="16.5">
      <c r="A57" s="230" t="s">
        <v>60</v>
      </c>
      <c r="B57" s="252"/>
      <c r="C57" s="242"/>
      <c r="D57" s="239">
        <f ca="1">IF(ISERROR(INDEX(INDIRECT("'"&amp;$F$3&amp;"'!$E$3:$E$30010"),MATCH(B57,kuk,0))),"",INDEX(INDIRECT("'"&amp;$F$3&amp;"'!$E$3:$E$3001"),MATCH(B57,kuk,0)))</f>
      </c>
      <c r="E57" s="244">
        <f ca="1">IF(ISERROR(INDEX(INDIRECT("'"&amp;$F$3&amp;"'!$B$3:$B$3001"),MATCH(B57,kuk,0))),"",INDEX(INDIRECT("'"&amp;$F$3&amp;"'!$B$3:$B$3001"),MATCH(B57,kuk,0)))</f>
      </c>
      <c r="G57" s="230" t="s">
        <v>60</v>
      </c>
      <c r="H57" s="252"/>
      <c r="I57" s="242"/>
      <c r="J57" s="239">
        <f ca="1">IF(ISERROR(INDEX(INDIRECT("'"&amp;$F$3&amp;"'!$E$3:$E$30010"),MATCH(H57,kuk,0))),"",INDEX(INDIRECT("'"&amp;$F$3&amp;"'!$E$3:$E$3001"),MATCH(H57,kuk,0)))</f>
      </c>
      <c r="K57" s="244">
        <f ca="1">IF(ISERROR(INDEX(INDIRECT("'"&amp;$F$3&amp;"'!$B$3:$B$3001"),MATCH(H57,kuk,0))),"",INDEX(INDIRECT("'"&amp;$F$3&amp;"'!$B$3:$B$3001"),MATCH(H57,kuk,0)))</f>
      </c>
    </row>
    <row r="58" spans="1:11" ht="16.5">
      <c r="A58" s="230" t="s">
        <v>3</v>
      </c>
      <c r="B58" s="252"/>
      <c r="C58" s="242"/>
      <c r="D58" s="239">
        <f ca="1">IF(ISERROR(INDEX(INDIRECT("'"&amp;$F$3&amp;"'!$E$3:$E$30010"),MATCH(B58,kuk,0))),"",INDEX(INDIRECT("'"&amp;$F$3&amp;"'!$E$3:$E$3001"),MATCH(B58,kuk,0)))</f>
      </c>
      <c r="E58" s="229">
        <f ca="1">IF(ISERROR(INDEX(INDIRECT("'"&amp;$F$3&amp;"'!$B$3:$B$3001"),MATCH(B58,kuk,0))),"",INDEX(INDIRECT("'"&amp;$F$3&amp;"'!$B$3:$B$3001"),MATCH(B58,kuk,0)))</f>
      </c>
      <c r="G58" s="230" t="s">
        <v>3</v>
      </c>
      <c r="H58" s="252"/>
      <c r="I58" s="242"/>
      <c r="J58" s="239">
        <f ca="1">IF(ISERROR(INDEX(INDIRECT("'"&amp;$F$3&amp;"'!$E$3:$E$30010"),MATCH(H58,kuk,0))),"",INDEX(INDIRECT("'"&amp;$F$3&amp;"'!$E$3:$E$3001"),MATCH(H58,kuk,0)))</f>
      </c>
      <c r="K58" s="229">
        <f ca="1">IF(ISERROR(INDEX(INDIRECT("'"&amp;$F$3&amp;"'!$B$3:$B$3001"),MATCH(H58,kuk,0))),"",INDEX(INDIRECT("'"&amp;$F$3&amp;"'!$B$3:$B$3001"),MATCH(H58,kuk,0)))</f>
      </c>
    </row>
    <row r="59" spans="1:11" ht="16.5">
      <c r="A59" s="230" t="s">
        <v>4</v>
      </c>
      <c r="B59" s="252"/>
      <c r="C59" s="242"/>
      <c r="D59" s="239">
        <f ca="1">IF(ISERROR(INDEX(INDIRECT("'"&amp;$F$3&amp;"'!$E$3:$E$30010"),MATCH(B59,kuk,0))),"",INDEX(INDIRECT("'"&amp;$F$3&amp;"'!$E$3:$E$3001"),MATCH(B59,kuk,0)))</f>
      </c>
      <c r="E59" s="229">
        <f ca="1">IF(ISERROR(INDEX(INDIRECT("'"&amp;$F$3&amp;"'!$B$3:$B$3001"),MATCH(B59,kuk,0))),"",INDEX(INDIRECT("'"&amp;$F$3&amp;"'!$B$3:$B$3001"),MATCH(B59,kuk,0)))</f>
      </c>
      <c r="G59" s="230" t="s">
        <v>4</v>
      </c>
      <c r="H59" s="252"/>
      <c r="I59" s="242"/>
      <c r="J59" s="239">
        <f ca="1">IF(ISERROR(INDEX(INDIRECT("'"&amp;$F$3&amp;"'!$E$3:$E$30010"),MATCH(H59,kuk,0))),"",INDEX(INDIRECT("'"&amp;$F$3&amp;"'!$E$3:$E$3001"),MATCH(H59,kuk,0)))</f>
      </c>
      <c r="K59" s="229">
        <f ca="1">IF(ISERROR(INDEX(INDIRECT("'"&amp;$F$3&amp;"'!$B$3:$B$3001"),MATCH(H59,kuk,0))),"",INDEX(INDIRECT("'"&amp;$F$3&amp;"'!$B$3:$B$3001"),MATCH(H59,kuk,0)))</f>
      </c>
    </row>
    <row r="60" spans="1:11" ht="16.5">
      <c r="A60" s="230" t="s">
        <v>5</v>
      </c>
      <c r="B60" s="252"/>
      <c r="C60" s="242"/>
      <c r="D60" s="239">
        <f ca="1">IF(ISERROR(INDEX(INDIRECT("'"&amp;$F$3&amp;"'!$E$3:$E$30010"),MATCH(B60,kuk,0))),"",INDEX(INDIRECT("'"&amp;$F$3&amp;"'!$E$3:$E$3001"),MATCH(B60,kuk,0)))</f>
      </c>
      <c r="E60" s="229">
        <f ca="1">IF(ISERROR(INDEX(INDIRECT("'"&amp;$F$3&amp;"'!$B$3:$B$3001"),MATCH(B60,kuk,0))),"",INDEX(INDIRECT("'"&amp;$F$3&amp;"'!$B$3:$B$3001"),MATCH(B60,kuk,0)))</f>
      </c>
      <c r="G60" s="230" t="s">
        <v>5</v>
      </c>
      <c r="H60" s="252"/>
      <c r="I60" s="242"/>
      <c r="J60" s="239">
        <f ca="1">IF(ISERROR(INDEX(INDIRECT("'"&amp;$F$3&amp;"'!$E$3:$E$30010"),MATCH(H60,kuk,0))),"",INDEX(INDIRECT("'"&amp;$F$3&amp;"'!$E$3:$E$3001"),MATCH(H60,kuk,0)))</f>
      </c>
      <c r="K60" s="229">
        <f ca="1">IF(ISERROR(INDEX(INDIRECT("'"&amp;$F$3&amp;"'!$B$3:$B$3001"),MATCH(H60,kuk,0))),"",INDEX(INDIRECT("'"&amp;$F$3&amp;"'!$B$3:$B$3001"),MATCH(H60,kuk,0)))</f>
      </c>
    </row>
    <row r="61" spans="1:11" ht="17.25" thickBot="1">
      <c r="A61" s="231" t="s">
        <v>193</v>
      </c>
      <c r="B61" s="253"/>
      <c r="C61" s="243"/>
      <c r="D61" s="240">
        <f ca="1">IF(ISERROR(INDEX(INDIRECT("'"&amp;$F$3&amp;"'!$E$3:$E$30010"),MATCH(B61,kuk,0))),"",INDEX(INDIRECT("'"&amp;$F$3&amp;"'!$E$3:$E$3001"),MATCH(B61,kuk,0)))</f>
      </c>
      <c r="E61" s="229">
        <f ca="1">IF(ISERROR(INDEX(INDIRECT("'"&amp;$F$3&amp;"'!$B$3:$B$3001"),MATCH(B61,kuk,0))),"",INDEX(INDIRECT("'"&amp;$F$3&amp;"'!$B$3:$B$3001"),MATCH(B61,kuk,0)))</f>
      </c>
      <c r="G61" s="231" t="s">
        <v>193</v>
      </c>
      <c r="H61" s="253"/>
      <c r="I61" s="243"/>
      <c r="J61" s="240">
        <f ca="1">IF(ISERROR(INDEX(INDIRECT("'"&amp;$F$3&amp;"'!$E$3:$E$30010"),MATCH(H61,kuk,0))),"",INDEX(INDIRECT("'"&amp;$F$3&amp;"'!$E$3:$E$3001"),MATCH(H61,kuk,0)))</f>
      </c>
      <c r="K61" s="229">
        <f ca="1">IF(ISERROR(INDEX(INDIRECT("'"&amp;$F$3&amp;"'!$B$3:$B$3001"),MATCH(H61,kuk,0))),"",INDEX(INDIRECT("'"&amp;$F$3&amp;"'!$B$3:$B$3001"),MATCH(H61,kuk,0)))</f>
      </c>
    </row>
  </sheetData>
  <sheetProtection sheet="1" autoFilter="0" pivotTables="0"/>
  <conditionalFormatting sqref="E13:E16">
    <cfRule type="cellIs" priority="25" dxfId="14" operator="lessThan" stopIfTrue="1">
      <formula>E12</formula>
    </cfRule>
  </conditionalFormatting>
  <conditionalFormatting sqref="E22:E25">
    <cfRule type="cellIs" priority="23" dxfId="14" operator="lessThan" stopIfTrue="1">
      <formula>E21</formula>
    </cfRule>
  </conditionalFormatting>
  <conditionalFormatting sqref="E31:E34">
    <cfRule type="cellIs" priority="21" dxfId="14" operator="lessThan" stopIfTrue="1">
      <formula>E30</formula>
    </cfRule>
  </conditionalFormatting>
  <conditionalFormatting sqref="K13:K16">
    <cfRule type="cellIs" priority="19" dxfId="14" operator="lessThan" stopIfTrue="1">
      <formula>K12</formula>
    </cfRule>
  </conditionalFormatting>
  <conditionalFormatting sqref="K22:K25">
    <cfRule type="cellIs" priority="15" dxfId="14" operator="lessThan" stopIfTrue="1">
      <formula>K21</formula>
    </cfRule>
  </conditionalFormatting>
  <conditionalFormatting sqref="K31:K34">
    <cfRule type="cellIs" priority="13" dxfId="14" operator="lessThan" stopIfTrue="1">
      <formula>K30</formula>
    </cfRule>
  </conditionalFormatting>
  <conditionalFormatting sqref="K40:K43">
    <cfRule type="cellIs" priority="11" dxfId="14" operator="lessThan" stopIfTrue="1">
      <formula>K39</formula>
    </cfRule>
  </conditionalFormatting>
  <conditionalFormatting sqref="E40:E43">
    <cfRule type="cellIs" priority="9" dxfId="14" operator="lessThan" stopIfTrue="1">
      <formula>E39</formula>
    </cfRule>
  </conditionalFormatting>
  <conditionalFormatting sqref="E49:E52">
    <cfRule type="cellIs" priority="7" dxfId="14" operator="lessThan" stopIfTrue="1">
      <formula>E48</formula>
    </cfRule>
  </conditionalFormatting>
  <conditionalFormatting sqref="E58:E61">
    <cfRule type="cellIs" priority="5" dxfId="14" operator="lessThan" stopIfTrue="1">
      <formula>E57</formula>
    </cfRule>
  </conditionalFormatting>
  <conditionalFormatting sqref="K49:K52">
    <cfRule type="cellIs" priority="3" dxfId="14" operator="lessThan" stopIfTrue="1">
      <formula>K48</formula>
    </cfRule>
  </conditionalFormatting>
  <conditionalFormatting sqref="K58:K61">
    <cfRule type="cellIs" priority="1" dxfId="14" operator="lessThan" stopIfTrue="1">
      <formula>K57</formula>
    </cfRule>
  </conditionalFormatting>
  <dataValidations count="2">
    <dataValidation type="list" allowBlank="1" showInputMessage="1" showErrorMessage="1" sqref="A2">
      <formula1>typ_ligy</formula1>
    </dataValidation>
    <dataValidation type="list" allowBlank="1" showInputMessage="1" showErrorMessage="1" sqref="B2">
      <formula1>datum_kola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4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(Hlášenka!AC22)</f>
        <v>0</v>
      </c>
      <c r="S6" s="162"/>
      <c r="T6" s="162"/>
      <c r="U6" s="162"/>
      <c r="V6" s="169">
        <f>(Hlášenka!AD22)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(Hlášenka!C20)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(Hlášenka!C22)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(Hlášenka!E20)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(Hlášenka!E22)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4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(Hlášenka!AC28)</f>
        <v>0</v>
      </c>
      <c r="S6" s="162"/>
      <c r="T6" s="162"/>
      <c r="U6" s="162"/>
      <c r="V6" s="169">
        <f>(Hlášenka!AD28)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(Hlášenka!C26)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(Hlášenka!C28)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(Hlášenka!E26)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(Hlášenka!E28)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4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(Hlášenka!AC34)</f>
        <v>0</v>
      </c>
      <c r="S6" s="162"/>
      <c r="T6" s="162"/>
      <c r="U6" s="162"/>
      <c r="V6" s="169">
        <f>(Hlášenka!AD34)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(Hlášenka!C32)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(Hlášenka!C34)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(Hlášenka!E32)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(Hlášenka!E34)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2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(Hlášenka!AC23)</f>
        <v>0</v>
      </c>
      <c r="S6" s="162"/>
      <c r="T6" s="162"/>
      <c r="U6" s="162"/>
      <c r="V6" s="169">
        <f>(Hlášenka!AD23)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(Hlášenka!C20)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(Hlášenka!C23)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(Hlášenka!E20)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(Hlášenka!E23)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2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(Hlášenka!AC29)</f>
        <v>0</v>
      </c>
      <c r="S6" s="162"/>
      <c r="T6" s="162"/>
      <c r="U6" s="162"/>
      <c r="V6" s="169">
        <f>(Hlášenka!AD29)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(Hlášenka!C26)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(Hlášenka!C29)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(Hlášenka!E26)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(Hlášenka!E29)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2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(Hlášenka!AC35)</f>
        <v>0</v>
      </c>
      <c r="S6" s="162"/>
      <c r="T6" s="162"/>
      <c r="U6" s="162"/>
      <c r="V6" s="169">
        <f>(Hlášenka!AD35)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(Hlášenka!C32)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(Hlášenka!C35)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(Hlášenka!E32)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(Hlášenka!E35)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1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(Hlášenka!AC24)</f>
        <v>0</v>
      </c>
      <c r="S6" s="162"/>
      <c r="T6" s="162"/>
      <c r="U6" s="162"/>
      <c r="V6" s="169">
        <f>(Hlášenka!AD24)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(Hlášenka!C20)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(Hlášenka!C24)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(Hlášenka!E20)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(Hlášenka!E24)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1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(Hlášenka!AC30)</f>
        <v>0</v>
      </c>
      <c r="S6" s="162"/>
      <c r="T6" s="162"/>
      <c r="U6" s="162"/>
      <c r="V6" s="169">
        <f>(Hlášenka!AD30)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(Hlášenka!C26)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(Hlášenka!C30)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(Hlášenka!E26)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(Hlášenka!E30)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1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(Hlášenka!AC36)</f>
        <v>0</v>
      </c>
      <c r="S6" s="162"/>
      <c r="T6" s="162"/>
      <c r="U6" s="162"/>
      <c r="V6" s="169">
        <f>(Hlášenka!AD36)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(Hlášenka!C32)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(Hlášenka!C36)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(Hlášenka!E32)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(Hlášenka!E36)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3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(Hlášenka!AC39)</f>
        <v>0</v>
      </c>
      <c r="S6" s="162"/>
      <c r="T6" s="162"/>
      <c r="U6" s="162"/>
      <c r="V6" s="169">
        <f>(Hlášenka!AD39)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(Hlášenka!C38)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(Hlášenka!C39)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(Hlášenka!E38)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(Hlášenka!E39)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58"/>
  <sheetViews>
    <sheetView tabSelected="1" zoomScalePageLayoutView="0" workbookViewId="0" topLeftCell="A1">
      <selection activeCell="W11" sqref="W11"/>
    </sheetView>
  </sheetViews>
  <sheetFormatPr defaultColWidth="9.140625" defaultRowHeight="12.75"/>
  <cols>
    <col min="1" max="1" width="1.421875" style="0" customWidth="1"/>
    <col min="2" max="2" width="1.57421875" style="0" customWidth="1"/>
    <col min="3" max="3" width="21.7109375" style="0" customWidth="1"/>
    <col min="4" max="4" width="6.7109375" style="0" bestFit="1" customWidth="1"/>
    <col min="5" max="6" width="11.7109375" style="0" customWidth="1"/>
    <col min="7" max="7" width="6.7109375" style="0" bestFit="1" customWidth="1"/>
    <col min="8" max="8" width="2.421875" style="0" customWidth="1"/>
    <col min="9" max="9" width="0.85546875" style="0" customWidth="1"/>
    <col min="10" max="11" width="2.421875" style="0" customWidth="1"/>
    <col min="12" max="12" width="0.85546875" style="0" customWidth="1"/>
    <col min="13" max="14" width="2.421875" style="0" customWidth="1"/>
    <col min="15" max="15" width="0.85546875" style="0" customWidth="1"/>
    <col min="16" max="17" width="2.421875" style="0" customWidth="1"/>
    <col min="18" max="18" width="0.85546875" style="0" customWidth="1"/>
    <col min="19" max="19" width="2.421875" style="0" customWidth="1"/>
    <col min="20" max="20" width="2.28125" style="0" customWidth="1"/>
    <col min="21" max="21" width="0.85546875" style="0" customWidth="1"/>
    <col min="22" max="22" width="2.7109375" style="0" customWidth="1"/>
    <col min="23" max="23" width="3.140625" style="0" customWidth="1"/>
    <col min="24" max="24" width="0.85546875" style="0" customWidth="1"/>
    <col min="25" max="25" width="3.140625" style="0" customWidth="1"/>
    <col min="26" max="26" width="2.28125" style="78" customWidth="1"/>
    <col min="27" max="27" width="0.85546875" style="0" customWidth="1"/>
    <col min="28" max="28" width="2.28125" style="78" customWidth="1"/>
    <col min="29" max="30" width="10.7109375" style="0" customWidth="1"/>
    <col min="31" max="31" width="2.7109375" style="78" customWidth="1"/>
    <col min="32" max="32" width="0.85546875" style="0" customWidth="1"/>
    <col min="33" max="33" width="2.7109375" style="78" customWidth="1"/>
    <col min="34" max="34" width="6.28125" style="0" customWidth="1"/>
    <col min="35" max="36" width="8.7109375" style="0" customWidth="1"/>
    <col min="37" max="37" width="9.28125" style="0" customWidth="1"/>
  </cols>
  <sheetData>
    <row r="1" spans="2:36" ht="12.75">
      <c r="B1" s="24" t="s">
        <v>50</v>
      </c>
      <c r="AJ1" s="26" t="s">
        <v>20</v>
      </c>
    </row>
    <row r="2" spans="25:29" ht="4.5" customHeight="1">
      <c r="Y2" s="45" t="s">
        <v>14</v>
      </c>
      <c r="AC2" s="69" t="s">
        <v>14</v>
      </c>
    </row>
    <row r="3" spans="3:34" s="25" customFormat="1" ht="12.75">
      <c r="C3" s="67" t="s">
        <v>34</v>
      </c>
      <c r="D3" s="281">
        <f>vyber!A2</f>
        <v>0</v>
      </c>
      <c r="E3" s="282"/>
      <c r="F3" s="282"/>
      <c r="G3" s="283"/>
      <c r="H3" s="67"/>
      <c r="I3" s="67"/>
      <c r="J3" s="71"/>
      <c r="K3" s="71" t="s">
        <v>14</v>
      </c>
      <c r="L3" s="71" t="s">
        <v>14</v>
      </c>
      <c r="M3" s="71"/>
      <c r="N3" s="71"/>
      <c r="O3" s="72"/>
      <c r="P3" s="72"/>
      <c r="Q3" s="71"/>
      <c r="R3" s="71"/>
      <c r="S3" s="72"/>
      <c r="T3" s="73" t="s">
        <v>14</v>
      </c>
      <c r="U3" s="72"/>
      <c r="V3" s="72"/>
      <c r="W3" s="71" t="s">
        <v>54</v>
      </c>
      <c r="X3" s="59"/>
      <c r="Z3" s="72"/>
      <c r="AA3" s="59"/>
      <c r="AB3" s="72"/>
      <c r="AC3" s="272"/>
      <c r="AD3" s="280"/>
      <c r="AE3" s="45"/>
      <c r="AG3" s="71" t="s">
        <v>48</v>
      </c>
      <c r="AH3" s="67"/>
    </row>
    <row r="4" spans="3:34" s="25" customFormat="1" ht="1.5" customHeight="1">
      <c r="C4" s="67"/>
      <c r="D4" s="148"/>
      <c r="E4" s="148"/>
      <c r="F4" s="148"/>
      <c r="G4" s="148"/>
      <c r="H4" s="67"/>
      <c r="I4" s="67"/>
      <c r="J4" s="71"/>
      <c r="K4" s="71"/>
      <c r="L4" s="71"/>
      <c r="M4" s="71"/>
      <c r="N4" s="71"/>
      <c r="O4" s="72"/>
      <c r="P4" s="72"/>
      <c r="Q4" s="71"/>
      <c r="R4" s="71"/>
      <c r="S4" s="72"/>
      <c r="T4" s="73"/>
      <c r="U4" s="72"/>
      <c r="V4" s="72"/>
      <c r="W4" s="67"/>
      <c r="X4" s="71"/>
      <c r="Z4" s="71"/>
      <c r="AA4" s="71"/>
      <c r="AB4" s="71"/>
      <c r="AC4" s="270"/>
      <c r="AD4" s="271"/>
      <c r="AE4" s="45"/>
      <c r="AG4" s="71"/>
      <c r="AH4" s="67"/>
    </row>
    <row r="5" spans="3:34" s="25" customFormat="1" ht="12.75">
      <c r="C5" s="67"/>
      <c r="D5" s="276" t="s">
        <v>57</v>
      </c>
      <c r="E5" s="276"/>
      <c r="F5" s="276" t="s">
        <v>58</v>
      </c>
      <c r="G5" s="276"/>
      <c r="H5" s="67"/>
      <c r="I5" s="67"/>
      <c r="J5" s="71"/>
      <c r="K5" s="71"/>
      <c r="L5" s="71"/>
      <c r="M5" s="71"/>
      <c r="N5" s="71"/>
      <c r="O5" s="72"/>
      <c r="P5" s="72"/>
      <c r="Q5" s="71"/>
      <c r="R5" s="71"/>
      <c r="S5" s="72"/>
      <c r="T5" s="73"/>
      <c r="U5" s="72"/>
      <c r="V5" s="72"/>
      <c r="W5" s="67" t="s">
        <v>19</v>
      </c>
      <c r="X5" s="71"/>
      <c r="Z5" s="71"/>
      <c r="AA5" s="71"/>
      <c r="AB5" s="71"/>
      <c r="AC5" s="272"/>
      <c r="AD5" s="273"/>
      <c r="AE5" s="45"/>
      <c r="AG5" s="71"/>
      <c r="AH5" s="67"/>
    </row>
    <row r="6" spans="3:34" s="25" customFormat="1" ht="1.5" customHeight="1">
      <c r="C6" s="67"/>
      <c r="D6" s="279"/>
      <c r="E6" s="279"/>
      <c r="F6" s="279"/>
      <c r="G6" s="279"/>
      <c r="H6" s="67"/>
      <c r="I6" s="67"/>
      <c r="J6" s="71"/>
      <c r="K6" s="71"/>
      <c r="L6" s="71"/>
      <c r="M6" s="71"/>
      <c r="N6" s="71"/>
      <c r="O6" s="71"/>
      <c r="P6" s="71" t="s">
        <v>14</v>
      </c>
      <c r="Q6" s="71"/>
      <c r="R6" s="71"/>
      <c r="S6" s="71"/>
      <c r="T6" s="71" t="s">
        <v>14</v>
      </c>
      <c r="U6" s="71"/>
      <c r="V6" s="71"/>
      <c r="W6" s="143"/>
      <c r="X6" s="144"/>
      <c r="Y6" s="145"/>
      <c r="Z6" s="144"/>
      <c r="AA6" s="144"/>
      <c r="AB6" s="144"/>
      <c r="AC6" s="146"/>
      <c r="AD6" s="147"/>
      <c r="AE6" s="45"/>
      <c r="AG6" s="71" t="s">
        <v>14</v>
      </c>
      <c r="AH6" s="67"/>
    </row>
    <row r="7" spans="3:36" s="25" customFormat="1" ht="12" customHeight="1">
      <c r="C7" s="149">
        <v>0.4166666666666667</v>
      </c>
      <c r="D7" s="274"/>
      <c r="E7" s="274"/>
      <c r="F7" s="274"/>
      <c r="G7" s="274"/>
      <c r="H7" s="67"/>
      <c r="I7" s="67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67" t="s">
        <v>31</v>
      </c>
      <c r="X7" s="71"/>
      <c r="Z7" s="71"/>
      <c r="AA7" s="71"/>
      <c r="AB7" s="71"/>
      <c r="AC7" s="284"/>
      <c r="AD7" s="285"/>
      <c r="AE7" s="45"/>
      <c r="AG7" s="71" t="s">
        <v>35</v>
      </c>
      <c r="AH7" s="67"/>
      <c r="AI7" s="277"/>
      <c r="AJ7" s="278"/>
    </row>
    <row r="8" spans="3:36" s="25" customFormat="1" ht="1.5" customHeight="1">
      <c r="C8" s="150"/>
      <c r="D8" s="152"/>
      <c r="E8" s="152"/>
      <c r="F8" s="152"/>
      <c r="G8" s="153"/>
      <c r="H8" s="67"/>
      <c r="I8" s="67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67"/>
      <c r="Y8" s="67"/>
      <c r="Z8" s="71"/>
      <c r="AA8" s="67"/>
      <c r="AB8" s="71"/>
      <c r="AE8" s="45"/>
      <c r="AG8" s="71"/>
      <c r="AH8" s="67"/>
      <c r="AI8" s="45" t="s">
        <v>14</v>
      </c>
      <c r="AJ8" s="45"/>
    </row>
    <row r="9" spans="3:36" s="25" customFormat="1" ht="12" customHeight="1">
      <c r="C9" s="149">
        <v>0.4166666666666667</v>
      </c>
      <c r="D9" s="274"/>
      <c r="E9" s="274"/>
      <c r="F9" s="274"/>
      <c r="G9" s="274"/>
      <c r="H9" s="67"/>
      <c r="I9" s="67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67"/>
      <c r="Y9" s="67"/>
      <c r="Z9" s="71"/>
      <c r="AA9" s="67"/>
      <c r="AB9" s="71"/>
      <c r="AE9" s="45"/>
      <c r="AG9" s="71" t="s">
        <v>51</v>
      </c>
      <c r="AH9" s="67"/>
      <c r="AI9" s="277" t="s">
        <v>14</v>
      </c>
      <c r="AJ9" s="278"/>
    </row>
    <row r="10" spans="3:36" s="25" customFormat="1" ht="1.5" customHeight="1">
      <c r="C10" s="150"/>
      <c r="D10" s="152"/>
      <c r="E10" s="152"/>
      <c r="F10" s="152"/>
      <c r="G10" s="154"/>
      <c r="H10" s="67"/>
      <c r="I10" s="67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67"/>
      <c r="Y10" s="67"/>
      <c r="Z10" s="71"/>
      <c r="AA10" s="67"/>
      <c r="AB10" s="71"/>
      <c r="AE10" s="45"/>
      <c r="AG10" s="71"/>
      <c r="AH10" s="67"/>
      <c r="AI10" s="141"/>
      <c r="AJ10" s="142"/>
    </row>
    <row r="11" spans="3:36" s="25" customFormat="1" ht="12" customHeight="1">
      <c r="C11" s="149" t="s">
        <v>55</v>
      </c>
      <c r="D11" s="274"/>
      <c r="E11" s="274"/>
      <c r="F11" s="274"/>
      <c r="G11" s="274"/>
      <c r="H11" s="67"/>
      <c r="I11" s="67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67"/>
      <c r="Y11" s="67"/>
      <c r="Z11" s="71"/>
      <c r="AA11" s="67"/>
      <c r="AB11" s="71"/>
      <c r="AE11" s="45"/>
      <c r="AG11" s="71" t="s">
        <v>51</v>
      </c>
      <c r="AH11" s="67"/>
      <c r="AI11" s="277" t="s">
        <v>14</v>
      </c>
      <c r="AJ11" s="278"/>
    </row>
    <row r="12" spans="3:36" s="25" customFormat="1" ht="1.5" customHeight="1">
      <c r="C12" s="150"/>
      <c r="D12" s="152"/>
      <c r="E12" s="152"/>
      <c r="F12" s="152"/>
      <c r="G12" s="154"/>
      <c r="H12" s="67"/>
      <c r="I12" s="67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67"/>
      <c r="Y12" s="67"/>
      <c r="Z12" s="71"/>
      <c r="AA12" s="67"/>
      <c r="AB12" s="71"/>
      <c r="AE12" s="45"/>
      <c r="AG12" s="71"/>
      <c r="AH12" s="67"/>
      <c r="AI12" s="141"/>
      <c r="AJ12" s="142"/>
    </row>
    <row r="13" spans="3:36" s="25" customFormat="1" ht="12" customHeight="1">
      <c r="C13" s="149">
        <v>0.5</v>
      </c>
      <c r="D13" s="274"/>
      <c r="E13" s="274"/>
      <c r="F13" s="274"/>
      <c r="G13" s="274"/>
      <c r="H13" s="67"/>
      <c r="I13" s="6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67"/>
      <c r="Y13" s="67"/>
      <c r="Z13" s="71"/>
      <c r="AA13" s="67"/>
      <c r="AB13" s="71"/>
      <c r="AE13" s="45"/>
      <c r="AG13" s="71" t="s">
        <v>51</v>
      </c>
      <c r="AH13" s="67"/>
      <c r="AI13" s="277" t="s">
        <v>14</v>
      </c>
      <c r="AJ13" s="278"/>
    </row>
    <row r="14" spans="3:36" s="25" customFormat="1" ht="1.5" customHeight="1">
      <c r="C14" s="150"/>
      <c r="D14" s="152"/>
      <c r="E14" s="152"/>
      <c r="F14" s="152"/>
      <c r="G14" s="154"/>
      <c r="H14" s="67"/>
      <c r="I14" s="67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67"/>
      <c r="Y14" s="67"/>
      <c r="Z14" s="71"/>
      <c r="AA14" s="67"/>
      <c r="AB14" s="71"/>
      <c r="AE14" s="45"/>
      <c r="AG14" s="71"/>
      <c r="AH14" s="67"/>
      <c r="AI14" s="141"/>
      <c r="AJ14" s="142"/>
    </row>
    <row r="15" spans="3:36" s="25" customFormat="1" ht="12" customHeight="1">
      <c r="C15" s="149" t="s">
        <v>56</v>
      </c>
      <c r="D15" s="274"/>
      <c r="E15" s="274"/>
      <c r="F15" s="274"/>
      <c r="G15" s="274"/>
      <c r="H15" s="67"/>
      <c r="I15" s="6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67"/>
      <c r="Y15" s="67"/>
      <c r="Z15" s="71"/>
      <c r="AA15" s="67"/>
      <c r="AB15" s="71"/>
      <c r="AE15" s="45"/>
      <c r="AG15" s="71" t="s">
        <v>51</v>
      </c>
      <c r="AH15" s="67"/>
      <c r="AI15" s="277" t="s">
        <v>14</v>
      </c>
      <c r="AJ15" s="278"/>
    </row>
    <row r="16" spans="3:36" s="25" customFormat="1" ht="1.5" customHeight="1">
      <c r="C16" s="150"/>
      <c r="D16" s="152"/>
      <c r="E16" s="152"/>
      <c r="F16" s="152"/>
      <c r="G16" s="153"/>
      <c r="H16" s="67"/>
      <c r="I16" s="67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67"/>
      <c r="Y16" s="67"/>
      <c r="Z16" s="71"/>
      <c r="AA16" s="67"/>
      <c r="AB16" s="71"/>
      <c r="AE16" s="45"/>
      <c r="AG16" s="71"/>
      <c r="AH16" s="67"/>
      <c r="AI16" s="45"/>
      <c r="AJ16" s="45"/>
    </row>
    <row r="17" spans="3:36" s="25" customFormat="1" ht="12" customHeight="1">
      <c r="C17" s="149" t="s">
        <v>56</v>
      </c>
      <c r="D17" s="274"/>
      <c r="E17" s="274"/>
      <c r="F17" s="274"/>
      <c r="G17" s="274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71"/>
      <c r="AA17" s="67"/>
      <c r="AB17" s="71"/>
      <c r="AE17" s="45"/>
      <c r="AG17" s="71" t="s">
        <v>51</v>
      </c>
      <c r="AH17" s="67"/>
      <c r="AI17" s="277" t="s">
        <v>14</v>
      </c>
      <c r="AJ17" s="278"/>
    </row>
    <row r="18" ht="6.75" customHeight="1" thickBot="1"/>
    <row r="19" spans="1:36" s="109" customFormat="1" ht="12" customHeight="1" thickBot="1" thickTop="1">
      <c r="A19" s="109" t="s">
        <v>14</v>
      </c>
      <c r="B19" s="110"/>
      <c r="C19" s="3" t="s">
        <v>52</v>
      </c>
      <c r="D19" s="3" t="s">
        <v>53</v>
      </c>
      <c r="E19" s="275" t="s">
        <v>52</v>
      </c>
      <c r="F19" s="275"/>
      <c r="G19" s="111" t="s">
        <v>53</v>
      </c>
      <c r="H19" s="112"/>
      <c r="I19" s="3"/>
      <c r="J19" s="3"/>
      <c r="K19" s="3"/>
      <c r="L19" s="3"/>
      <c r="M19" s="3"/>
      <c r="N19" s="3"/>
      <c r="O19" s="3" t="s">
        <v>0</v>
      </c>
      <c r="P19" s="3"/>
      <c r="Q19" s="3"/>
      <c r="R19" s="3"/>
      <c r="S19" s="3"/>
      <c r="T19" s="3"/>
      <c r="U19" s="3"/>
      <c r="V19" s="111"/>
      <c r="W19" s="112" t="s">
        <v>15</v>
      </c>
      <c r="X19" s="3"/>
      <c r="Y19" s="3"/>
      <c r="Z19" s="113"/>
      <c r="AA19" s="3"/>
      <c r="AB19" s="114"/>
      <c r="AC19" s="112" t="s">
        <v>16</v>
      </c>
      <c r="AD19" s="111"/>
      <c r="AE19" s="115"/>
      <c r="AF19" s="3" t="s">
        <v>1</v>
      </c>
      <c r="AG19" s="113"/>
      <c r="AH19" s="110"/>
      <c r="AI19" s="3" t="s">
        <v>2</v>
      </c>
      <c r="AJ19" s="116"/>
    </row>
    <row r="20" spans="2:36" s="4" customFormat="1" ht="12" customHeight="1" thickTop="1">
      <c r="B20" s="12"/>
      <c r="C20" s="151">
        <f>(D7)</f>
        <v>0</v>
      </c>
      <c r="D20" s="108"/>
      <c r="E20" s="268">
        <f>(F7)</f>
        <v>0</v>
      </c>
      <c r="F20" s="269"/>
      <c r="G20" s="108"/>
      <c r="H20" s="14" t="s">
        <v>14</v>
      </c>
      <c r="I20" s="15" t="s">
        <v>17</v>
      </c>
      <c r="J20" s="16"/>
      <c r="K20" s="14"/>
      <c r="L20" s="17" t="s">
        <v>3</v>
      </c>
      <c r="M20" s="16"/>
      <c r="N20" s="14"/>
      <c r="O20" s="17" t="s">
        <v>4</v>
      </c>
      <c r="P20" s="16"/>
      <c r="Q20" s="14"/>
      <c r="R20" s="17" t="s">
        <v>5</v>
      </c>
      <c r="S20" s="16"/>
      <c r="T20" s="14"/>
      <c r="U20" s="17" t="s">
        <v>6</v>
      </c>
      <c r="V20" s="16"/>
      <c r="W20" s="18"/>
      <c r="X20" s="19" t="s">
        <v>7</v>
      </c>
      <c r="Y20" s="20"/>
      <c r="Z20" s="79"/>
      <c r="AA20" s="17" t="s">
        <v>8</v>
      </c>
      <c r="AB20" s="84"/>
      <c r="AC20" s="13" t="s">
        <v>9</v>
      </c>
      <c r="AD20" s="13" t="s">
        <v>9</v>
      </c>
      <c r="AE20" s="79"/>
      <c r="AF20" s="17" t="s">
        <v>11</v>
      </c>
      <c r="AG20" s="91"/>
      <c r="AH20" s="6" t="s">
        <v>12</v>
      </c>
      <c r="AI20" s="5">
        <f>(C20)</f>
        <v>0</v>
      </c>
      <c r="AJ20" s="7">
        <f>(E20)</f>
        <v>0</v>
      </c>
    </row>
    <row r="21" spans="2:36" s="2" customFormat="1" ht="12" customHeight="1">
      <c r="B21" s="21">
        <v>1</v>
      </c>
      <c r="C21" s="117">
        <f>_xlfn.IFERROR(MID(vyber!B12,1,FIND("-",vyber!B12)-1),"")</f>
      </c>
      <c r="D21" s="117">
        <f>vyber!D12</f>
      </c>
      <c r="E21" s="264">
        <f>_xlfn.IFERROR(MID(vyber!H12,1,FIND("-",vyber!H12)-1),"")</f>
      </c>
      <c r="F21" s="265">
        <f>_xlfn.IFERROR(MID(vyber!E12,1,FIND("-",vyber!E12)-1),"")</f>
      </c>
      <c r="G21" s="117">
        <f>vyber!J12</f>
      </c>
      <c r="H21" s="118">
        <v>0</v>
      </c>
      <c r="I21" s="119" t="s">
        <v>13</v>
      </c>
      <c r="J21" s="120">
        <v>0</v>
      </c>
      <c r="K21" s="118">
        <v>0</v>
      </c>
      <c r="L21" s="119" t="s">
        <v>13</v>
      </c>
      <c r="M21" s="120">
        <v>0</v>
      </c>
      <c r="N21" s="118">
        <v>0</v>
      </c>
      <c r="O21" s="119" t="s">
        <v>13</v>
      </c>
      <c r="P21" s="120">
        <v>0</v>
      </c>
      <c r="Q21" s="118">
        <v>0</v>
      </c>
      <c r="R21" s="119" t="s">
        <v>13</v>
      </c>
      <c r="S21" s="120">
        <v>0</v>
      </c>
      <c r="T21" s="118">
        <v>0</v>
      </c>
      <c r="U21" s="119" t="s">
        <v>13</v>
      </c>
      <c r="V21" s="120">
        <v>0</v>
      </c>
      <c r="W21" s="129">
        <f>H21+K21+N21+Q21+T21</f>
        <v>0</v>
      </c>
      <c r="X21" s="130" t="s">
        <v>13</v>
      </c>
      <c r="Y21" s="131">
        <f>+J21+M21+P21+S21+V21</f>
        <v>0</v>
      </c>
      <c r="Z21" s="135">
        <f>(IF(H21&gt;J21,1,0))+(IF(K21&gt;M21,1,0))+(IF(N21&gt;P21,1,0))+(IF(Q21&gt;S21,1,0))+(IF(T21&gt;V21,1,0))</f>
        <v>0</v>
      </c>
      <c r="AA21" s="136" t="s">
        <v>13</v>
      </c>
      <c r="AB21" s="137">
        <f>(IF(H21&lt;J21,1,0))+(IF(K21&lt;M21,1,0))+(IF(N21&lt;P21,1,0))+(IF(Q21&lt;S21,1,0))+(IF(T21&lt;V21,1,0))</f>
        <v>0</v>
      </c>
      <c r="AC21" s="123"/>
      <c r="AD21" s="123"/>
      <c r="AE21" s="80">
        <f>(IF(Z21&gt;AB21,1,0))</f>
        <v>0</v>
      </c>
      <c r="AF21" s="74" t="s">
        <v>13</v>
      </c>
      <c r="AG21" s="85">
        <f>(IF(Z21&lt;AB21,1,0))</f>
        <v>0</v>
      </c>
      <c r="AH21" s="8" t="s">
        <v>11</v>
      </c>
      <c r="AI21" s="96">
        <f>AE24</f>
        <v>0</v>
      </c>
      <c r="AJ21" s="97">
        <f>AG24</f>
        <v>0</v>
      </c>
    </row>
    <row r="22" spans="2:36" s="1" customFormat="1" ht="12" customHeight="1">
      <c r="B22" s="21">
        <v>2</v>
      </c>
      <c r="C22" s="117">
        <f>_xlfn.IFERROR(MID(vyber!B13,1,FIND("-",vyber!B13)-1),"")</f>
      </c>
      <c r="D22" s="117">
        <f>vyber!D13</f>
      </c>
      <c r="E22" s="264">
        <f>_xlfn.IFERROR(MID(vyber!H13,1,FIND("-",vyber!H13)-1),"")</f>
      </c>
      <c r="F22" s="265">
        <f>_xlfn.IFERROR(MID(vyber!E13,1,FIND("-",vyber!E13)-1),"")</f>
      </c>
      <c r="G22" s="117">
        <f>vyber!J13</f>
      </c>
      <c r="H22" s="118">
        <v>0</v>
      </c>
      <c r="I22" s="119" t="s">
        <v>13</v>
      </c>
      <c r="J22" s="120">
        <v>0</v>
      </c>
      <c r="K22" s="118">
        <v>0</v>
      </c>
      <c r="L22" s="119" t="s">
        <v>13</v>
      </c>
      <c r="M22" s="120">
        <v>0</v>
      </c>
      <c r="N22" s="118">
        <v>0</v>
      </c>
      <c r="O22" s="119" t="s">
        <v>13</v>
      </c>
      <c r="P22" s="120">
        <v>0</v>
      </c>
      <c r="Q22" s="118">
        <v>0</v>
      </c>
      <c r="R22" s="119" t="s">
        <v>13</v>
      </c>
      <c r="S22" s="120">
        <v>0</v>
      </c>
      <c r="T22" s="118">
        <v>0</v>
      </c>
      <c r="U22" s="119" t="s">
        <v>13</v>
      </c>
      <c r="V22" s="120">
        <v>0</v>
      </c>
      <c r="W22" s="129">
        <f>H22+K22+N22+Q22+T22</f>
        <v>0</v>
      </c>
      <c r="X22" s="130" t="s">
        <v>13</v>
      </c>
      <c r="Y22" s="131">
        <f>+J22+M22+P22+S22+V22</f>
        <v>0</v>
      </c>
      <c r="Z22" s="135">
        <f>(IF(H22&gt;J22,1,0))+(IF(K22&gt;M22,1,0))+(IF(N22&gt;P22,1,0))+(IF(Q22&gt;S22,1,0))+(IF(T22&gt;V22,1,0))</f>
        <v>0</v>
      </c>
      <c r="AA22" s="136" t="s">
        <v>13</v>
      </c>
      <c r="AB22" s="137">
        <f>(IF(H22&lt;J22,1,0))+(IF(K22&lt;M22,1,0))+(IF(N22&lt;P22,1,0))+(IF(Q22&lt;S22,1,0))+(IF(T22&lt;V22,1,0))</f>
        <v>0</v>
      </c>
      <c r="AC22" s="123"/>
      <c r="AD22" s="123"/>
      <c r="AE22" s="89">
        <f>AE21+(IF(Z22&gt;AB22,1,0))</f>
        <v>0</v>
      </c>
      <c r="AF22" s="76" t="s">
        <v>13</v>
      </c>
      <c r="AG22" s="89">
        <f>AG21+(IF(Z22&lt;AB22,1,0))</f>
        <v>0</v>
      </c>
      <c r="AH22" s="8" t="s">
        <v>8</v>
      </c>
      <c r="AI22" s="96">
        <f>SUM(Z21:Z24)</f>
        <v>0</v>
      </c>
      <c r="AJ22" s="97">
        <f>SUM(AB21:AB24)</f>
        <v>0</v>
      </c>
    </row>
    <row r="23" spans="2:36" s="1" customFormat="1" ht="12" customHeight="1">
      <c r="B23" s="21">
        <v>3</v>
      </c>
      <c r="C23" s="117">
        <f>_xlfn.IFERROR(MID(vyber!B14,1,FIND("-",vyber!B14)-1),"")</f>
      </c>
      <c r="D23" s="117">
        <f>vyber!D14</f>
      </c>
      <c r="E23" s="264">
        <f>_xlfn.IFERROR(MID(vyber!H14,1,FIND("-",vyber!H14)-1),"")</f>
      </c>
      <c r="F23" s="265">
        <f>_xlfn.IFERROR(MID(vyber!E14,1,FIND("-",vyber!E14)-1),"")</f>
      </c>
      <c r="G23" s="117">
        <f>vyber!J14</f>
      </c>
      <c r="H23" s="118">
        <v>0</v>
      </c>
      <c r="I23" s="119" t="s">
        <v>13</v>
      </c>
      <c r="J23" s="120">
        <v>0</v>
      </c>
      <c r="K23" s="118">
        <v>0</v>
      </c>
      <c r="L23" s="119" t="s">
        <v>13</v>
      </c>
      <c r="M23" s="120">
        <v>0</v>
      </c>
      <c r="N23" s="118">
        <v>0</v>
      </c>
      <c r="O23" s="119" t="s">
        <v>13</v>
      </c>
      <c r="P23" s="120">
        <v>0</v>
      </c>
      <c r="Q23" s="118">
        <v>0</v>
      </c>
      <c r="R23" s="119" t="s">
        <v>13</v>
      </c>
      <c r="S23" s="120">
        <v>0</v>
      </c>
      <c r="T23" s="118">
        <v>0</v>
      </c>
      <c r="U23" s="119" t="s">
        <v>13</v>
      </c>
      <c r="V23" s="120">
        <v>0</v>
      </c>
      <c r="W23" s="129">
        <f>H23+K23+N23+Q23+T23</f>
        <v>0</v>
      </c>
      <c r="X23" s="130" t="s">
        <v>13</v>
      </c>
      <c r="Y23" s="131">
        <f>+J23+M23+P23+S23+V23</f>
        <v>0</v>
      </c>
      <c r="Z23" s="135">
        <f>(IF(H23&gt;J23,1,0))+(IF(K23&gt;M23,1,0))+(IF(N23&gt;P23,1,0))+(IF(Q23&gt;S23,1,0))+(IF(T23&gt;V23,1,0))</f>
        <v>0</v>
      </c>
      <c r="AA23" s="136" t="s">
        <v>13</v>
      </c>
      <c r="AB23" s="137">
        <f>(IF(H23&lt;J23,1,0))+(IF(K23&lt;M23,1,0))+(IF(N23&lt;P23,1,0))+(IF(Q23&lt;S23,1,0))+(IF(T23&lt;V23,1,0))</f>
        <v>0</v>
      </c>
      <c r="AC23" s="123"/>
      <c r="AD23" s="123"/>
      <c r="AE23" s="80">
        <f>AE22+(IF(Z23&gt;AB23,1,0))</f>
        <v>0</v>
      </c>
      <c r="AF23" s="74" t="s">
        <v>13</v>
      </c>
      <c r="AG23" s="85">
        <f>AG22+(IF(Z23&lt;AB23,1,0))</f>
        <v>0</v>
      </c>
      <c r="AH23" s="8" t="s">
        <v>7</v>
      </c>
      <c r="AI23" s="96">
        <f>SUM(W21:W24)</f>
        <v>0</v>
      </c>
      <c r="AJ23" s="97">
        <f>SUM(Y21:Y24)</f>
        <v>0</v>
      </c>
    </row>
    <row r="24" spans="2:36" s="1" customFormat="1" ht="12" customHeight="1" thickBot="1">
      <c r="B24" s="22">
        <v>4</v>
      </c>
      <c r="C24" s="117">
        <f>_xlfn.IFERROR(MID(vyber!B15,1,FIND("-",vyber!B15)-1),"")</f>
      </c>
      <c r="D24" s="125">
        <f>vyber!D15</f>
      </c>
      <c r="E24" s="266">
        <f>_xlfn.IFERROR(MID(vyber!H15,1,FIND("-",vyber!H15)-1),"")</f>
      </c>
      <c r="F24" s="267">
        <f>_xlfn.IFERROR(MID(vyber!E15,1,FIND("-",vyber!E15)-1),"")</f>
      </c>
      <c r="G24" s="125">
        <f>vyber!J15</f>
      </c>
      <c r="H24" s="126">
        <v>0</v>
      </c>
      <c r="I24" s="127" t="s">
        <v>13</v>
      </c>
      <c r="J24" s="128">
        <v>0</v>
      </c>
      <c r="K24" s="126">
        <v>0</v>
      </c>
      <c r="L24" s="127" t="s">
        <v>13</v>
      </c>
      <c r="M24" s="128">
        <v>0</v>
      </c>
      <c r="N24" s="126">
        <v>0</v>
      </c>
      <c r="O24" s="127" t="s">
        <v>13</v>
      </c>
      <c r="P24" s="128">
        <v>0</v>
      </c>
      <c r="Q24" s="126">
        <v>0</v>
      </c>
      <c r="R24" s="127" t="s">
        <v>13</v>
      </c>
      <c r="S24" s="128">
        <v>0</v>
      </c>
      <c r="T24" s="126">
        <v>0</v>
      </c>
      <c r="U24" s="127" t="s">
        <v>13</v>
      </c>
      <c r="V24" s="128">
        <v>0</v>
      </c>
      <c r="W24" s="132">
        <f>H24+K24+N24+Q24+T24</f>
        <v>0</v>
      </c>
      <c r="X24" s="133" t="s">
        <v>13</v>
      </c>
      <c r="Y24" s="134">
        <f>+J24+M24+P24+S24+V24</f>
        <v>0</v>
      </c>
      <c r="Z24" s="138">
        <f>(IF(H24&gt;J24,1,0))+(IF(K24&gt;M24,1,0))+(IF(N24&gt;P24,1,0))+(IF(Q24&gt;S24,1,0))+(IF(T24&gt;V24,1,0))</f>
        <v>0</v>
      </c>
      <c r="AA24" s="139" t="s">
        <v>13</v>
      </c>
      <c r="AB24" s="140">
        <f>(IF(H24&lt;J24,1,0))+(IF(K24&lt;M24,1,0))+(IF(N24&lt;P24,1,0))+(IF(Q24&lt;S24,1,0))+(IF(T24&lt;V24,1,0))</f>
        <v>0</v>
      </c>
      <c r="AC24" s="124"/>
      <c r="AD24" s="124"/>
      <c r="AE24" s="81">
        <f>AE23+(IF(Z24&gt;AB24,1,0))</f>
        <v>0</v>
      </c>
      <c r="AF24" s="75" t="s">
        <v>13</v>
      </c>
      <c r="AG24" s="86">
        <f>AG23+(IF(Z24&lt;AB24,1,0))</f>
        <v>0</v>
      </c>
      <c r="AH24" s="9" t="s">
        <v>18</v>
      </c>
      <c r="AI24" s="121"/>
      <c r="AJ24" s="122"/>
    </row>
    <row r="25" spans="8:33" ht="7.5" customHeight="1" thickBot="1" thickTop="1">
      <c r="H25" s="27"/>
      <c r="J25" s="29"/>
      <c r="K25" s="27"/>
      <c r="M25" s="29"/>
      <c r="N25" s="27"/>
      <c r="P25" s="29"/>
      <c r="Q25" s="27"/>
      <c r="S25" s="29"/>
      <c r="T25" s="27"/>
      <c r="V25" s="29"/>
      <c r="W25" s="27"/>
      <c r="Y25" s="29"/>
      <c r="Z25" s="82"/>
      <c r="AB25" s="87"/>
      <c r="AG25" s="87"/>
    </row>
    <row r="26" spans="2:36" s="4" customFormat="1" ht="12" customHeight="1" thickTop="1">
      <c r="B26" s="12"/>
      <c r="C26" s="151">
        <f>(D9)</f>
        <v>0</v>
      </c>
      <c r="D26" s="108"/>
      <c r="E26" s="268">
        <f>(F9)</f>
        <v>0</v>
      </c>
      <c r="F26" s="269"/>
      <c r="G26" s="108"/>
      <c r="H26" s="28" t="s">
        <v>14</v>
      </c>
      <c r="I26" s="15" t="s">
        <v>17</v>
      </c>
      <c r="J26" s="30"/>
      <c r="K26" s="28"/>
      <c r="L26" s="17" t="s">
        <v>3</v>
      </c>
      <c r="M26" s="30"/>
      <c r="N26" s="28"/>
      <c r="O26" s="17" t="s">
        <v>4</v>
      </c>
      <c r="P26" s="30"/>
      <c r="Q26" s="28"/>
      <c r="R26" s="17" t="s">
        <v>5</v>
      </c>
      <c r="S26" s="30"/>
      <c r="T26" s="28"/>
      <c r="U26" s="17" t="s">
        <v>6</v>
      </c>
      <c r="V26" s="30"/>
      <c r="W26" s="31"/>
      <c r="X26" s="19" t="s">
        <v>7</v>
      </c>
      <c r="Y26" s="32"/>
      <c r="Z26" s="83"/>
      <c r="AA26" s="17" t="s">
        <v>8</v>
      </c>
      <c r="AB26" s="88"/>
      <c r="AC26" s="13" t="s">
        <v>9</v>
      </c>
      <c r="AD26" s="13" t="s">
        <v>9</v>
      </c>
      <c r="AE26" s="79"/>
      <c r="AF26" s="17" t="s">
        <v>11</v>
      </c>
      <c r="AG26" s="92"/>
      <c r="AH26" s="12" t="s">
        <v>12</v>
      </c>
      <c r="AI26" s="13">
        <f>(C26)</f>
        <v>0</v>
      </c>
      <c r="AJ26" s="23">
        <f>(E26)</f>
        <v>0</v>
      </c>
    </row>
    <row r="27" spans="2:36" s="2" customFormat="1" ht="12" customHeight="1">
      <c r="B27" s="21">
        <v>1</v>
      </c>
      <c r="C27" s="117">
        <f>_xlfn.IFERROR(MID(vyber!B21,1,FIND("-",vyber!B21)-1),"")</f>
      </c>
      <c r="D27" s="117">
        <f>vyber!D21</f>
      </c>
      <c r="E27" s="264">
        <f>_xlfn.IFERROR(MID(vyber!H21,1,FIND("-",vyber!H21)-1),"")</f>
      </c>
      <c r="F27" s="265">
        <f>_xlfn.IFERROR(MID(vyber!E18,1,FIND("-",vyber!E18)-1),"")</f>
      </c>
      <c r="G27" s="117">
        <f>vyber!J21</f>
      </c>
      <c r="H27" s="118">
        <v>0</v>
      </c>
      <c r="I27" s="119" t="s">
        <v>13</v>
      </c>
      <c r="J27" s="120">
        <v>0</v>
      </c>
      <c r="K27" s="118">
        <v>0</v>
      </c>
      <c r="L27" s="119" t="s">
        <v>13</v>
      </c>
      <c r="M27" s="120">
        <v>0</v>
      </c>
      <c r="N27" s="118">
        <v>0</v>
      </c>
      <c r="O27" s="119" t="s">
        <v>13</v>
      </c>
      <c r="P27" s="120">
        <v>0</v>
      </c>
      <c r="Q27" s="118">
        <v>0</v>
      </c>
      <c r="R27" s="119" t="s">
        <v>13</v>
      </c>
      <c r="S27" s="120">
        <v>0</v>
      </c>
      <c r="T27" s="118">
        <v>0</v>
      </c>
      <c r="U27" s="119" t="s">
        <v>13</v>
      </c>
      <c r="V27" s="120">
        <v>0</v>
      </c>
      <c r="W27" s="129">
        <f>H27+K27+N27+Q27+T27</f>
        <v>0</v>
      </c>
      <c r="X27" s="130" t="s">
        <v>13</v>
      </c>
      <c r="Y27" s="131">
        <f>+J27+M27+P27+S27+V27</f>
        <v>0</v>
      </c>
      <c r="Z27" s="135">
        <f>(IF(H27&gt;J27,1,0))+(IF(K27&gt;M27,1,0))+(IF(N27&gt;P27,1,0))+(IF(Q27&gt;S27,1,0))+(IF(T27&gt;V27,1,0))</f>
        <v>0</v>
      </c>
      <c r="AA27" s="136" t="s">
        <v>13</v>
      </c>
      <c r="AB27" s="137">
        <f>(IF(H27&lt;J27,1,0))+(IF(K27&lt;M27,1,0))+(IF(N27&lt;P27,1,0))+(IF(Q27&lt;S27,1,0))+(IF(T27&lt;V27,1,0))</f>
        <v>0</v>
      </c>
      <c r="AC27" s="123"/>
      <c r="AD27" s="123"/>
      <c r="AE27" s="80">
        <f>(IF(Z27&gt;AB27,1,0))</f>
        <v>0</v>
      </c>
      <c r="AF27" s="74" t="s">
        <v>13</v>
      </c>
      <c r="AG27" s="93">
        <f>(IF(Z27&lt;AB27,1,0))</f>
        <v>0</v>
      </c>
      <c r="AH27" s="8" t="s">
        <v>11</v>
      </c>
      <c r="AI27" s="96">
        <f>AE30</f>
        <v>0</v>
      </c>
      <c r="AJ27" s="97">
        <f>AG30</f>
        <v>0</v>
      </c>
    </row>
    <row r="28" spans="2:36" s="1" customFormat="1" ht="12" customHeight="1">
      <c r="B28" s="21">
        <v>2</v>
      </c>
      <c r="C28" s="117">
        <f>_xlfn.IFERROR(MID(vyber!B22,1,FIND("-",vyber!B22)-1),"")</f>
      </c>
      <c r="D28" s="117">
        <f>vyber!D22</f>
      </c>
      <c r="E28" s="264">
        <f>_xlfn.IFERROR(MID(vyber!H22,1,FIND("-",vyber!H22)-1),"")</f>
      </c>
      <c r="F28" s="265">
        <f>_xlfn.IFERROR(MID(vyber!E19,1,FIND("-",vyber!E19)-1),"")</f>
      </c>
      <c r="G28" s="117">
        <f>vyber!J22</f>
      </c>
      <c r="H28" s="118">
        <v>0</v>
      </c>
      <c r="I28" s="119" t="s">
        <v>13</v>
      </c>
      <c r="J28" s="120">
        <v>0</v>
      </c>
      <c r="K28" s="118">
        <v>0</v>
      </c>
      <c r="L28" s="119" t="s">
        <v>13</v>
      </c>
      <c r="M28" s="120">
        <v>0</v>
      </c>
      <c r="N28" s="118">
        <v>0</v>
      </c>
      <c r="O28" s="119" t="s">
        <v>13</v>
      </c>
      <c r="P28" s="120">
        <v>0</v>
      </c>
      <c r="Q28" s="118">
        <v>0</v>
      </c>
      <c r="R28" s="119" t="s">
        <v>13</v>
      </c>
      <c r="S28" s="120">
        <v>0</v>
      </c>
      <c r="T28" s="118">
        <v>0</v>
      </c>
      <c r="U28" s="119" t="s">
        <v>13</v>
      </c>
      <c r="V28" s="120">
        <v>0</v>
      </c>
      <c r="W28" s="129">
        <f>H28+K28+N28+Q28+T28</f>
        <v>0</v>
      </c>
      <c r="X28" s="130" t="s">
        <v>13</v>
      </c>
      <c r="Y28" s="131">
        <f>+J28+M28+P28+S28+V28</f>
        <v>0</v>
      </c>
      <c r="Z28" s="135">
        <f>(IF(H28&gt;J28,1,0))+(IF(K28&gt;M28,1,0))+(IF(N28&gt;P28,1,0))+(IF(Q28&gt;S28,1,0))+(IF(T28&gt;V28,1,0))</f>
        <v>0</v>
      </c>
      <c r="AA28" s="136" t="s">
        <v>13</v>
      </c>
      <c r="AB28" s="137">
        <f>(IF(H28&lt;J28,1,0))+(IF(K28&lt;M28,1,0))+(IF(N28&lt;P28,1,0))+(IF(Q28&lt;S28,1,0))+(IF(T28&lt;V28,1,0))</f>
        <v>0</v>
      </c>
      <c r="AC28" s="123"/>
      <c r="AD28" s="123"/>
      <c r="AE28" s="80">
        <f>AE27+(IF(Z28&gt;AB28,1,0))</f>
        <v>0</v>
      </c>
      <c r="AF28" s="74" t="s">
        <v>13</v>
      </c>
      <c r="AG28" s="93">
        <f>AG27+(IF(Z28&lt;AB28,1,0))</f>
        <v>0</v>
      </c>
      <c r="AH28" s="8" t="s">
        <v>8</v>
      </c>
      <c r="AI28" s="96">
        <f>SUM(Z27:Z30)</f>
        <v>0</v>
      </c>
      <c r="AJ28" s="97">
        <f>SUM(AB27:AB30)</f>
        <v>0</v>
      </c>
    </row>
    <row r="29" spans="2:36" s="1" customFormat="1" ht="12" customHeight="1">
      <c r="B29" s="21">
        <v>3</v>
      </c>
      <c r="C29" s="117">
        <f>_xlfn.IFERROR(MID(vyber!B23,1,FIND("-",vyber!B23)-1),"")</f>
      </c>
      <c r="D29" s="117">
        <f>vyber!D23</f>
      </c>
      <c r="E29" s="264">
        <f>_xlfn.IFERROR(MID(vyber!H23,1,FIND("-",vyber!H23)-1),"")</f>
      </c>
      <c r="F29" s="265">
        <f>_xlfn.IFERROR(MID(vyber!E20,1,FIND("-",vyber!E20)-1),"")</f>
      </c>
      <c r="G29" s="117">
        <f>vyber!J23</f>
      </c>
      <c r="H29" s="118">
        <v>0</v>
      </c>
      <c r="I29" s="119" t="s">
        <v>13</v>
      </c>
      <c r="J29" s="120">
        <v>0</v>
      </c>
      <c r="K29" s="118">
        <v>0</v>
      </c>
      <c r="L29" s="119" t="s">
        <v>13</v>
      </c>
      <c r="M29" s="120">
        <v>0</v>
      </c>
      <c r="N29" s="118">
        <v>0</v>
      </c>
      <c r="O29" s="119" t="s">
        <v>13</v>
      </c>
      <c r="P29" s="120">
        <v>0</v>
      </c>
      <c r="Q29" s="118">
        <v>0</v>
      </c>
      <c r="R29" s="119" t="s">
        <v>13</v>
      </c>
      <c r="S29" s="120">
        <v>0</v>
      </c>
      <c r="T29" s="118">
        <v>0</v>
      </c>
      <c r="U29" s="119" t="s">
        <v>13</v>
      </c>
      <c r="V29" s="120">
        <v>0</v>
      </c>
      <c r="W29" s="129">
        <f>H29+K29+N29+Q29+T29</f>
        <v>0</v>
      </c>
      <c r="X29" s="130" t="s">
        <v>13</v>
      </c>
      <c r="Y29" s="131">
        <f>+J29+M29+P29+S29+V29</f>
        <v>0</v>
      </c>
      <c r="Z29" s="135">
        <f>(IF(H29&gt;J29,1,0))+(IF(K29&gt;M29,1,0))+(IF(N29&gt;P29,1,0))+(IF(Q29&gt;S29,1,0))+(IF(T29&gt;V29,1,0))</f>
        <v>0</v>
      </c>
      <c r="AA29" s="136" t="s">
        <v>13</v>
      </c>
      <c r="AB29" s="137">
        <f>(IF(H29&lt;J29,1,0))+(IF(K29&lt;M29,1,0))+(IF(N29&lt;P29,1,0))+(IF(Q29&lt;S29,1,0))+(IF(T29&lt;V29,1,0))</f>
        <v>0</v>
      </c>
      <c r="AC29" s="123"/>
      <c r="AD29" s="123"/>
      <c r="AE29" s="80">
        <f>AE28+(IF(Z29&gt;AB29,1,0))</f>
        <v>0</v>
      </c>
      <c r="AF29" s="74" t="s">
        <v>13</v>
      </c>
      <c r="AG29" s="93">
        <f>AG28+(IF(Z29&lt;AB29,1,0))</f>
        <v>0</v>
      </c>
      <c r="AH29" s="8" t="s">
        <v>7</v>
      </c>
      <c r="AI29" s="96">
        <f>SUM(W27:W30)</f>
        <v>0</v>
      </c>
      <c r="AJ29" s="97">
        <f>SUM(Y27:Y30)</f>
        <v>0</v>
      </c>
    </row>
    <row r="30" spans="2:36" s="1" customFormat="1" ht="12" customHeight="1" thickBot="1">
      <c r="B30" s="22">
        <v>4</v>
      </c>
      <c r="C30" s="125">
        <f>_xlfn.IFERROR(MID(vyber!B24,1,FIND("-",vyber!B24)-1),"")</f>
      </c>
      <c r="D30" s="125">
        <f>vyber!D24</f>
      </c>
      <c r="E30" s="266">
        <f>_xlfn.IFERROR(MID(vyber!H24,1,FIND("-",vyber!H24)-1),"")</f>
      </c>
      <c r="F30" s="267">
        <f>_xlfn.IFERROR(MID(vyber!E21,1,FIND("-",vyber!E21)-1),"")</f>
      </c>
      <c r="G30" s="125">
        <f>vyber!J24</f>
      </c>
      <c r="H30" s="126">
        <v>0</v>
      </c>
      <c r="I30" s="127" t="s">
        <v>13</v>
      </c>
      <c r="J30" s="128">
        <v>0</v>
      </c>
      <c r="K30" s="126">
        <v>0</v>
      </c>
      <c r="L30" s="127" t="s">
        <v>13</v>
      </c>
      <c r="M30" s="128">
        <v>0</v>
      </c>
      <c r="N30" s="126">
        <v>0</v>
      </c>
      <c r="O30" s="127" t="s">
        <v>13</v>
      </c>
      <c r="P30" s="128">
        <v>0</v>
      </c>
      <c r="Q30" s="126">
        <v>0</v>
      </c>
      <c r="R30" s="127" t="s">
        <v>13</v>
      </c>
      <c r="S30" s="128">
        <v>0</v>
      </c>
      <c r="T30" s="126">
        <v>0</v>
      </c>
      <c r="U30" s="127" t="s">
        <v>13</v>
      </c>
      <c r="V30" s="128">
        <v>0</v>
      </c>
      <c r="W30" s="132">
        <f>H30+K30+N30+Q30+T30</f>
        <v>0</v>
      </c>
      <c r="X30" s="133" t="s">
        <v>13</v>
      </c>
      <c r="Y30" s="134">
        <f>+J30+M30+P30+S30+V30</f>
        <v>0</v>
      </c>
      <c r="Z30" s="138">
        <f>(IF(H30&gt;J30,1,0))+(IF(K30&gt;M30,1,0))+(IF(N30&gt;P30,1,0))+(IF(Q30&gt;S30,1,0))+(IF(T30&gt;V30,1,0))</f>
        <v>0</v>
      </c>
      <c r="AA30" s="139" t="s">
        <v>13</v>
      </c>
      <c r="AB30" s="140">
        <f>(IF(H30&lt;J30,1,0))+(IF(K30&lt;M30,1,0))+(IF(N30&lt;P30,1,0))+(IF(Q30&lt;S30,1,0))+(IF(T30&lt;V30,1,0))</f>
        <v>0</v>
      </c>
      <c r="AC30" s="124"/>
      <c r="AD30" s="124"/>
      <c r="AE30" s="81">
        <f>AE29+(IF(Z30&gt;AB30,1,0))</f>
        <v>0</v>
      </c>
      <c r="AF30" s="75" t="s">
        <v>13</v>
      </c>
      <c r="AG30" s="94">
        <f>AG29+(IF(Z30&lt;AB30,1,0))</f>
        <v>0</v>
      </c>
      <c r="AH30" s="9" t="s">
        <v>18</v>
      </c>
      <c r="AI30" s="10"/>
      <c r="AJ30" s="11"/>
    </row>
    <row r="31" spans="8:33" ht="7.5" customHeight="1" thickBot="1" thickTop="1">
      <c r="H31" s="27"/>
      <c r="J31" s="29"/>
      <c r="K31" s="27"/>
      <c r="M31" s="29"/>
      <c r="N31" s="27"/>
      <c r="P31" s="29"/>
      <c r="Q31" s="27"/>
      <c r="S31" s="29"/>
      <c r="T31" s="27"/>
      <c r="V31" s="29"/>
      <c r="W31" s="27"/>
      <c r="Y31" s="29"/>
      <c r="Z31" s="82"/>
      <c r="AB31" s="87"/>
      <c r="AG31" s="87"/>
    </row>
    <row r="32" spans="2:36" s="4" customFormat="1" ht="12" customHeight="1" thickTop="1">
      <c r="B32" s="12"/>
      <c r="C32" s="151">
        <f>(D11)</f>
        <v>0</v>
      </c>
      <c r="D32" s="108"/>
      <c r="E32" s="268">
        <f>(F11)</f>
        <v>0</v>
      </c>
      <c r="F32" s="269"/>
      <c r="G32" s="108"/>
      <c r="H32" s="28" t="s">
        <v>14</v>
      </c>
      <c r="I32" s="15" t="s">
        <v>17</v>
      </c>
      <c r="J32" s="30"/>
      <c r="K32" s="28"/>
      <c r="L32" s="17" t="s">
        <v>3</v>
      </c>
      <c r="M32" s="30"/>
      <c r="N32" s="28"/>
      <c r="O32" s="17" t="s">
        <v>4</v>
      </c>
      <c r="P32" s="30"/>
      <c r="Q32" s="28"/>
      <c r="R32" s="17" t="s">
        <v>5</v>
      </c>
      <c r="S32" s="30"/>
      <c r="T32" s="28"/>
      <c r="U32" s="17" t="s">
        <v>6</v>
      </c>
      <c r="V32" s="30"/>
      <c r="W32" s="31"/>
      <c r="X32" s="19" t="s">
        <v>7</v>
      </c>
      <c r="Y32" s="32"/>
      <c r="Z32" s="83"/>
      <c r="AA32" s="17" t="s">
        <v>8</v>
      </c>
      <c r="AB32" s="88"/>
      <c r="AC32" s="13" t="s">
        <v>9</v>
      </c>
      <c r="AD32" s="13" t="s">
        <v>9</v>
      </c>
      <c r="AE32" s="79"/>
      <c r="AF32" s="17" t="s">
        <v>11</v>
      </c>
      <c r="AG32" s="92"/>
      <c r="AH32" s="12" t="s">
        <v>12</v>
      </c>
      <c r="AI32" s="13">
        <f>(C32)</f>
        <v>0</v>
      </c>
      <c r="AJ32" s="23">
        <f>(E32)</f>
        <v>0</v>
      </c>
    </row>
    <row r="33" spans="2:36" s="2" customFormat="1" ht="12" customHeight="1">
      <c r="B33" s="21">
        <v>1</v>
      </c>
      <c r="C33" s="117">
        <f>_xlfn.IFERROR(MID(vyber!B30,1,FIND("-",vyber!B30)-1),"")</f>
      </c>
      <c r="D33" s="117">
        <f>vyber!D30</f>
      </c>
      <c r="E33" s="264">
        <f>_xlfn.IFERROR(MID(vyber!H30,1,FIND("-",vyber!H30)-1),"")</f>
      </c>
      <c r="F33" s="265">
        <f>_xlfn.IFERROR(MID(vyber!E24,1,FIND("-",vyber!E24)-1),"")</f>
      </c>
      <c r="G33" s="117">
        <f>vyber!J30</f>
      </c>
      <c r="H33" s="118">
        <v>0</v>
      </c>
      <c r="I33" s="119" t="s">
        <v>13</v>
      </c>
      <c r="J33" s="120">
        <v>0</v>
      </c>
      <c r="K33" s="118">
        <v>0</v>
      </c>
      <c r="L33" s="119" t="s">
        <v>13</v>
      </c>
      <c r="M33" s="120">
        <v>0</v>
      </c>
      <c r="N33" s="118">
        <v>0</v>
      </c>
      <c r="O33" s="119" t="s">
        <v>13</v>
      </c>
      <c r="P33" s="120">
        <v>0</v>
      </c>
      <c r="Q33" s="118">
        <v>0</v>
      </c>
      <c r="R33" s="119" t="s">
        <v>13</v>
      </c>
      <c r="S33" s="120">
        <v>0</v>
      </c>
      <c r="T33" s="118">
        <v>0</v>
      </c>
      <c r="U33" s="119" t="s">
        <v>13</v>
      </c>
      <c r="V33" s="120">
        <v>0</v>
      </c>
      <c r="W33" s="129">
        <f>H33+K33+N33+Q33+T33</f>
        <v>0</v>
      </c>
      <c r="X33" s="130" t="s">
        <v>13</v>
      </c>
      <c r="Y33" s="131">
        <f>+J33+M33+P33+S33+V33</f>
        <v>0</v>
      </c>
      <c r="Z33" s="135">
        <f>(IF(H33&gt;J33,1,0))+(IF(K33&gt;M33,1,0))+(IF(N33&gt;P33,1,0))+(IF(Q33&gt;S33,1,0))+(IF(T33&gt;V33,1,0))</f>
        <v>0</v>
      </c>
      <c r="AA33" s="136" t="s">
        <v>13</v>
      </c>
      <c r="AB33" s="137">
        <f>(IF(H33&lt;J33,1,0))+(IF(K33&lt;M33,1,0))+(IF(N33&lt;P33,1,0))+(IF(Q33&lt;S33,1,0))+(IF(T33&lt;V33,1,0))</f>
        <v>0</v>
      </c>
      <c r="AC33" s="123"/>
      <c r="AD33" s="123"/>
      <c r="AE33" s="80">
        <f>(IF(Z33&gt;AB33,1,0))</f>
        <v>0</v>
      </c>
      <c r="AF33" s="74" t="s">
        <v>13</v>
      </c>
      <c r="AG33" s="93">
        <f>(IF(Z33&lt;AB33,1,0))</f>
        <v>0</v>
      </c>
      <c r="AH33" s="8" t="s">
        <v>11</v>
      </c>
      <c r="AI33" s="96">
        <f>AE36</f>
        <v>0</v>
      </c>
      <c r="AJ33" s="97">
        <f>AG36</f>
        <v>0</v>
      </c>
    </row>
    <row r="34" spans="2:36" s="1" customFormat="1" ht="12" customHeight="1">
      <c r="B34" s="21">
        <v>2</v>
      </c>
      <c r="C34" s="117">
        <f>_xlfn.IFERROR(MID(vyber!B31,1,FIND("-",vyber!B31)-1),"")</f>
      </c>
      <c r="D34" s="117">
        <f>vyber!D31</f>
      </c>
      <c r="E34" s="264">
        <f>_xlfn.IFERROR(MID(vyber!H31,1,FIND("-",vyber!H31)-1),"")</f>
      </c>
      <c r="F34" s="265">
        <f>_xlfn.IFERROR(MID(vyber!E25,1,FIND("-",vyber!E25)-1),"")</f>
      </c>
      <c r="G34" s="117">
        <f>vyber!J31</f>
      </c>
      <c r="H34" s="118">
        <v>0</v>
      </c>
      <c r="I34" s="119" t="s">
        <v>13</v>
      </c>
      <c r="J34" s="120">
        <v>0</v>
      </c>
      <c r="K34" s="118">
        <v>0</v>
      </c>
      <c r="L34" s="119" t="s">
        <v>13</v>
      </c>
      <c r="M34" s="120">
        <v>0</v>
      </c>
      <c r="N34" s="118">
        <v>0</v>
      </c>
      <c r="O34" s="119" t="s">
        <v>13</v>
      </c>
      <c r="P34" s="120">
        <v>0</v>
      </c>
      <c r="Q34" s="118">
        <v>0</v>
      </c>
      <c r="R34" s="119" t="s">
        <v>13</v>
      </c>
      <c r="S34" s="120">
        <v>0</v>
      </c>
      <c r="T34" s="118">
        <v>0</v>
      </c>
      <c r="U34" s="119" t="s">
        <v>13</v>
      </c>
      <c r="V34" s="120">
        <v>0</v>
      </c>
      <c r="W34" s="129">
        <f>H34+K34+N34+Q34+T34</f>
        <v>0</v>
      </c>
      <c r="X34" s="130" t="s">
        <v>13</v>
      </c>
      <c r="Y34" s="131">
        <f>+J34+M34+P34+S34+V34</f>
        <v>0</v>
      </c>
      <c r="Z34" s="135">
        <f>(IF(H34&gt;J34,1,0))+(IF(K34&gt;M34,1,0))+(IF(N34&gt;P34,1,0))+(IF(Q34&gt;S34,1,0))+(IF(T34&gt;V34,1,0))</f>
        <v>0</v>
      </c>
      <c r="AA34" s="136" t="s">
        <v>13</v>
      </c>
      <c r="AB34" s="137">
        <f>(IF(H34&lt;J34,1,0))+(IF(K34&lt;M34,1,0))+(IF(N34&lt;P34,1,0))+(IF(Q34&lt;S34,1,0))+(IF(T34&lt;V34,1,0))</f>
        <v>0</v>
      </c>
      <c r="AC34" s="123"/>
      <c r="AD34" s="123"/>
      <c r="AE34" s="80">
        <f>AE33+(IF(Z34&gt;AB34,1,0))</f>
        <v>0</v>
      </c>
      <c r="AF34" s="74" t="s">
        <v>13</v>
      </c>
      <c r="AG34" s="93">
        <f>AG33+(IF(Z34&lt;AB34,1,0))</f>
        <v>0</v>
      </c>
      <c r="AH34" s="8" t="s">
        <v>8</v>
      </c>
      <c r="AI34" s="96">
        <f>SUM(Z33:Z36)</f>
        <v>0</v>
      </c>
      <c r="AJ34" s="97">
        <f>SUM(AB33:AB36)</f>
        <v>0</v>
      </c>
    </row>
    <row r="35" spans="2:36" s="1" customFormat="1" ht="12" customHeight="1">
      <c r="B35" s="21">
        <v>3</v>
      </c>
      <c r="C35" s="117">
        <f>_xlfn.IFERROR(MID(vyber!B32,1,FIND("-",vyber!B32)-1),"")</f>
      </c>
      <c r="D35" s="117">
        <f>vyber!D32</f>
      </c>
      <c r="E35" s="264">
        <f>_xlfn.IFERROR(MID(vyber!H32,1,FIND("-",vyber!H32)-1),"")</f>
      </c>
      <c r="F35" s="265">
        <f>_xlfn.IFERROR(MID(vyber!E26,1,FIND("-",vyber!E26)-1),"")</f>
      </c>
      <c r="G35" s="117">
        <f>vyber!J32</f>
      </c>
      <c r="H35" s="118">
        <v>0</v>
      </c>
      <c r="I35" s="119" t="s">
        <v>13</v>
      </c>
      <c r="J35" s="120">
        <v>0</v>
      </c>
      <c r="K35" s="118">
        <v>0</v>
      </c>
      <c r="L35" s="119" t="s">
        <v>13</v>
      </c>
      <c r="M35" s="120">
        <v>0</v>
      </c>
      <c r="N35" s="118">
        <v>0</v>
      </c>
      <c r="O35" s="119" t="s">
        <v>13</v>
      </c>
      <c r="P35" s="120">
        <v>0</v>
      </c>
      <c r="Q35" s="118">
        <v>0</v>
      </c>
      <c r="R35" s="119" t="s">
        <v>13</v>
      </c>
      <c r="S35" s="120">
        <v>0</v>
      </c>
      <c r="T35" s="118">
        <v>0</v>
      </c>
      <c r="U35" s="119" t="s">
        <v>13</v>
      </c>
      <c r="V35" s="120">
        <v>0</v>
      </c>
      <c r="W35" s="129">
        <f>H35+K35+N35+Q35+T35</f>
        <v>0</v>
      </c>
      <c r="X35" s="130" t="s">
        <v>13</v>
      </c>
      <c r="Y35" s="131">
        <f>+J35+M35+P35+S35+V35</f>
        <v>0</v>
      </c>
      <c r="Z35" s="135">
        <f>(IF(H35&gt;J35,1,0))+(IF(K35&gt;M35,1,0))+(IF(N35&gt;P35,1,0))+(IF(Q35&gt;S35,1,0))+(IF(T35&gt;V35,1,0))</f>
        <v>0</v>
      </c>
      <c r="AA35" s="136" t="s">
        <v>13</v>
      </c>
      <c r="AB35" s="137">
        <f>(IF(H35&lt;J35,1,0))+(IF(K35&lt;M35,1,0))+(IF(N35&lt;P35,1,0))+(IF(Q35&lt;S35,1,0))+(IF(T35&lt;V35,1,0))</f>
        <v>0</v>
      </c>
      <c r="AC35" s="123"/>
      <c r="AD35" s="123"/>
      <c r="AE35" s="80">
        <f>AE34+(IF(Z35&gt;AB35,1,0))</f>
        <v>0</v>
      </c>
      <c r="AF35" s="74" t="s">
        <v>13</v>
      </c>
      <c r="AG35" s="93">
        <f>AG34+(IF(Z35&lt;AB35,1,0))</f>
        <v>0</v>
      </c>
      <c r="AH35" s="8" t="s">
        <v>7</v>
      </c>
      <c r="AI35" s="96">
        <f>SUM(W33:W36)</f>
        <v>0</v>
      </c>
      <c r="AJ35" s="97">
        <f>SUM(Y33:Y36)</f>
        <v>0</v>
      </c>
    </row>
    <row r="36" spans="2:36" s="1" customFormat="1" ht="12" customHeight="1" thickBot="1">
      <c r="B36" s="22">
        <v>4</v>
      </c>
      <c r="C36" s="125">
        <f>_xlfn.IFERROR(MID(vyber!B33,1,FIND("-",vyber!B33)-1),"")</f>
      </c>
      <c r="D36" s="125">
        <f>vyber!D33</f>
      </c>
      <c r="E36" s="266">
        <f>_xlfn.IFERROR(MID(vyber!H33,1,FIND("-",vyber!H33)-1),"")</f>
      </c>
      <c r="F36" s="267">
        <f>_xlfn.IFERROR(MID(vyber!E27,1,FIND("-",vyber!E27)-1),"")</f>
      </c>
      <c r="G36" s="125">
        <f>vyber!J33</f>
      </c>
      <c r="H36" s="126">
        <v>0</v>
      </c>
      <c r="I36" s="127" t="s">
        <v>13</v>
      </c>
      <c r="J36" s="128">
        <v>0</v>
      </c>
      <c r="K36" s="126">
        <v>0</v>
      </c>
      <c r="L36" s="127" t="s">
        <v>13</v>
      </c>
      <c r="M36" s="128">
        <v>0</v>
      </c>
      <c r="N36" s="126">
        <v>0</v>
      </c>
      <c r="O36" s="127" t="s">
        <v>13</v>
      </c>
      <c r="P36" s="128">
        <v>0</v>
      </c>
      <c r="Q36" s="126">
        <v>0</v>
      </c>
      <c r="R36" s="127" t="s">
        <v>13</v>
      </c>
      <c r="S36" s="128">
        <v>0</v>
      </c>
      <c r="T36" s="126">
        <v>0</v>
      </c>
      <c r="U36" s="127" t="s">
        <v>13</v>
      </c>
      <c r="V36" s="128">
        <v>0</v>
      </c>
      <c r="W36" s="132">
        <f>H36+K36+N36+Q36+T36</f>
        <v>0</v>
      </c>
      <c r="X36" s="133" t="s">
        <v>13</v>
      </c>
      <c r="Y36" s="134">
        <f>+J36+M36+P36+S36+V36</f>
        <v>0</v>
      </c>
      <c r="Z36" s="138">
        <f>(IF(H36&gt;J36,1,0))+(IF(K36&gt;M36,1,0))+(IF(N36&gt;P36,1,0))+(IF(Q36&gt;S36,1,0))+(IF(T36&gt;V36,1,0))</f>
        <v>0</v>
      </c>
      <c r="AA36" s="139" t="s">
        <v>13</v>
      </c>
      <c r="AB36" s="140">
        <f>(IF(H36&lt;J36,1,0))+(IF(K36&lt;M36,1,0))+(IF(N36&lt;P36,1,0))+(IF(Q36&lt;S36,1,0))+(IF(T36&lt;V36,1,0))</f>
        <v>0</v>
      </c>
      <c r="AC36" s="124"/>
      <c r="AD36" s="124"/>
      <c r="AE36" s="90">
        <f>AE35+(IF(Z36&gt;AB36,1,0))</f>
        <v>0</v>
      </c>
      <c r="AF36" s="77" t="s">
        <v>13</v>
      </c>
      <c r="AG36" s="95">
        <f>AG35+(IF(Z36&lt;AB36,1,0))</f>
        <v>0</v>
      </c>
      <c r="AH36" s="9" t="s">
        <v>18</v>
      </c>
      <c r="AI36" s="121"/>
      <c r="AJ36" s="122"/>
    </row>
    <row r="37" spans="2:36" s="1" customFormat="1" ht="6.75" customHeight="1" thickBot="1" thickTop="1">
      <c r="B37" s="98"/>
      <c r="C37" s="99"/>
      <c r="D37" s="99"/>
      <c r="E37" s="99"/>
      <c r="F37" s="99"/>
      <c r="G37" s="99"/>
      <c r="H37" s="100"/>
      <c r="I37" s="101"/>
      <c r="J37" s="102"/>
      <c r="K37" s="100"/>
      <c r="L37" s="101"/>
      <c r="M37" s="102"/>
      <c r="N37" s="100"/>
      <c r="O37" s="101"/>
      <c r="P37" s="102"/>
      <c r="Q37" s="100"/>
      <c r="R37" s="101"/>
      <c r="S37" s="102"/>
      <c r="T37" s="100"/>
      <c r="U37" s="101"/>
      <c r="V37" s="102"/>
      <c r="W37" s="103"/>
      <c r="X37" s="101"/>
      <c r="Y37" s="104"/>
      <c r="Z37" s="89"/>
      <c r="AA37" s="76"/>
      <c r="AB37" s="89"/>
      <c r="AC37" s="105"/>
      <c r="AD37" s="106"/>
      <c r="AE37" s="89"/>
      <c r="AF37" s="76"/>
      <c r="AG37" s="89"/>
      <c r="AH37" s="107"/>
      <c r="AI37" s="101"/>
      <c r="AJ37" s="101"/>
    </row>
    <row r="38" spans="2:36" s="1" customFormat="1" ht="12" customHeight="1" thickTop="1">
      <c r="B38" s="12"/>
      <c r="C38" s="151">
        <f>(D13)</f>
        <v>0</v>
      </c>
      <c r="D38" s="108"/>
      <c r="E38" s="268">
        <f>(F13)</f>
        <v>0</v>
      </c>
      <c r="F38" s="269"/>
      <c r="G38" s="108"/>
      <c r="H38" s="28" t="s">
        <v>14</v>
      </c>
      <c r="I38" s="15" t="s">
        <v>17</v>
      </c>
      <c r="J38" s="30"/>
      <c r="K38" s="28"/>
      <c r="L38" s="17" t="s">
        <v>3</v>
      </c>
      <c r="M38" s="30"/>
      <c r="N38" s="28"/>
      <c r="O38" s="17" t="s">
        <v>4</v>
      </c>
      <c r="P38" s="30"/>
      <c r="Q38" s="28"/>
      <c r="R38" s="17" t="s">
        <v>5</v>
      </c>
      <c r="S38" s="30"/>
      <c r="T38" s="28"/>
      <c r="U38" s="17" t="s">
        <v>6</v>
      </c>
      <c r="V38" s="30"/>
      <c r="W38" s="31"/>
      <c r="X38" s="19" t="s">
        <v>7</v>
      </c>
      <c r="Y38" s="32"/>
      <c r="Z38" s="83"/>
      <c r="AA38" s="17" t="s">
        <v>8</v>
      </c>
      <c r="AB38" s="88"/>
      <c r="AC38" s="13" t="s">
        <v>9</v>
      </c>
      <c r="AD38" s="13" t="s">
        <v>9</v>
      </c>
      <c r="AE38" s="79"/>
      <c r="AF38" s="17" t="s">
        <v>11</v>
      </c>
      <c r="AG38" s="92"/>
      <c r="AH38" s="12" t="s">
        <v>12</v>
      </c>
      <c r="AI38" s="13">
        <f>(C38)</f>
        <v>0</v>
      </c>
      <c r="AJ38" s="23">
        <f>(E38)</f>
        <v>0</v>
      </c>
    </row>
    <row r="39" spans="2:36" s="1" customFormat="1" ht="12" customHeight="1">
      <c r="B39" s="21">
        <v>1</v>
      </c>
      <c r="C39" s="117">
        <f>_xlfn.IFERROR(MID(vyber!B39,1,FIND("-",vyber!B39)-1),"")</f>
      </c>
      <c r="D39" s="117">
        <f>vyber!D39</f>
      </c>
      <c r="E39" s="264">
        <f>_xlfn.IFERROR(MID(vyber!H39,1,FIND("-",vyber!H39)-1),"")</f>
      </c>
      <c r="F39" s="265">
        <f>_xlfn.IFERROR(MID(vyber!E30,1,FIND("-",vyber!E30)-1),"")</f>
      </c>
      <c r="G39" s="117">
        <f>vyber!J39</f>
      </c>
      <c r="H39" s="118">
        <v>0</v>
      </c>
      <c r="I39" s="119" t="s">
        <v>13</v>
      </c>
      <c r="J39" s="120">
        <v>0</v>
      </c>
      <c r="K39" s="118">
        <v>0</v>
      </c>
      <c r="L39" s="119" t="s">
        <v>13</v>
      </c>
      <c r="M39" s="120">
        <v>0</v>
      </c>
      <c r="N39" s="118">
        <v>0</v>
      </c>
      <c r="O39" s="119" t="s">
        <v>13</v>
      </c>
      <c r="P39" s="120">
        <v>0</v>
      </c>
      <c r="Q39" s="118">
        <v>0</v>
      </c>
      <c r="R39" s="119" t="s">
        <v>13</v>
      </c>
      <c r="S39" s="120">
        <v>0</v>
      </c>
      <c r="T39" s="118">
        <v>0</v>
      </c>
      <c r="U39" s="119" t="s">
        <v>13</v>
      </c>
      <c r="V39" s="120">
        <v>0</v>
      </c>
      <c r="W39" s="129">
        <f>H39+K39+N39+Q39+T39</f>
        <v>0</v>
      </c>
      <c r="X39" s="130" t="s">
        <v>13</v>
      </c>
      <c r="Y39" s="131">
        <f>+J39+M39+P39+S39+V39</f>
        <v>0</v>
      </c>
      <c r="Z39" s="135">
        <f>(IF(H39&gt;J39,1,0))+(IF(K39&gt;M39,1,0))+(IF(N39&gt;P39,1,0))+(IF(Q39&gt;S39,1,0))+(IF(T39&gt;V39,1,0))</f>
        <v>0</v>
      </c>
      <c r="AA39" s="136" t="s">
        <v>13</v>
      </c>
      <c r="AB39" s="137">
        <f>(IF(H39&lt;J39,1,0))+(IF(K39&lt;M39,1,0))+(IF(N39&lt;P39,1,0))+(IF(Q39&lt;S39,1,0))+(IF(T39&lt;V39,1,0))</f>
        <v>0</v>
      </c>
      <c r="AC39" s="123"/>
      <c r="AD39" s="123"/>
      <c r="AE39" s="80">
        <f>(IF(Z39&gt;AB39,1,0))</f>
        <v>0</v>
      </c>
      <c r="AF39" s="74" t="s">
        <v>13</v>
      </c>
      <c r="AG39" s="93">
        <f>(IF(Z39&lt;AB39,1,0))</f>
        <v>0</v>
      </c>
      <c r="AH39" s="8" t="s">
        <v>11</v>
      </c>
      <c r="AI39" s="96">
        <f>AE42</f>
        <v>0</v>
      </c>
      <c r="AJ39" s="97">
        <f>AG42</f>
        <v>0</v>
      </c>
    </row>
    <row r="40" spans="2:36" s="1" customFormat="1" ht="12" customHeight="1">
      <c r="B40" s="21">
        <v>2</v>
      </c>
      <c r="C40" s="117">
        <f>_xlfn.IFERROR(MID(vyber!B40,1,FIND("-",vyber!B40)-1),"")</f>
      </c>
      <c r="D40" s="117">
        <f>vyber!D40</f>
      </c>
      <c r="E40" s="264">
        <f>_xlfn.IFERROR(MID(vyber!H40,1,FIND("-",vyber!H40)-1),"")</f>
      </c>
      <c r="F40" s="265">
        <f>_xlfn.IFERROR(MID(vyber!E31,1,FIND("-",vyber!E31)-1),"")</f>
      </c>
      <c r="G40" s="117">
        <f>vyber!J40</f>
      </c>
      <c r="H40" s="118">
        <v>0</v>
      </c>
      <c r="I40" s="119" t="s">
        <v>13</v>
      </c>
      <c r="J40" s="120">
        <v>0</v>
      </c>
      <c r="K40" s="118">
        <v>0</v>
      </c>
      <c r="L40" s="119" t="s">
        <v>13</v>
      </c>
      <c r="M40" s="120">
        <v>0</v>
      </c>
      <c r="N40" s="118">
        <v>0</v>
      </c>
      <c r="O40" s="119" t="s">
        <v>13</v>
      </c>
      <c r="P40" s="120">
        <v>0</v>
      </c>
      <c r="Q40" s="118">
        <v>0</v>
      </c>
      <c r="R40" s="119" t="s">
        <v>13</v>
      </c>
      <c r="S40" s="120">
        <v>0</v>
      </c>
      <c r="T40" s="118">
        <v>0</v>
      </c>
      <c r="U40" s="119" t="s">
        <v>13</v>
      </c>
      <c r="V40" s="120">
        <v>0</v>
      </c>
      <c r="W40" s="129">
        <f>H40+K40+N40+Q40+T40</f>
        <v>0</v>
      </c>
      <c r="X40" s="130" t="s">
        <v>13</v>
      </c>
      <c r="Y40" s="131">
        <f>+J40+M40+P40+S40+V40</f>
        <v>0</v>
      </c>
      <c r="Z40" s="135">
        <f>(IF(H40&gt;J40,1,0))+(IF(K40&gt;M40,1,0))+(IF(N40&gt;P40,1,0))+(IF(Q40&gt;S40,1,0))+(IF(T40&gt;V40,1,0))</f>
        <v>0</v>
      </c>
      <c r="AA40" s="136" t="s">
        <v>13</v>
      </c>
      <c r="AB40" s="137">
        <f>(IF(H40&lt;J40,1,0))+(IF(K40&lt;M40,1,0))+(IF(N40&lt;P40,1,0))+(IF(Q40&lt;S40,1,0))+(IF(T40&lt;V40,1,0))</f>
        <v>0</v>
      </c>
      <c r="AC40" s="123"/>
      <c r="AD40" s="123"/>
      <c r="AE40" s="80">
        <f>AE39+(IF(Z40&gt;AB40,1,0))</f>
        <v>0</v>
      </c>
      <c r="AF40" s="74" t="s">
        <v>13</v>
      </c>
      <c r="AG40" s="93">
        <f>AG39+(IF(Z40&lt;AB40,1,0))</f>
        <v>0</v>
      </c>
      <c r="AH40" s="8" t="s">
        <v>8</v>
      </c>
      <c r="AI40" s="96">
        <f>SUM(Z39:Z42)</f>
        <v>0</v>
      </c>
      <c r="AJ40" s="97">
        <f>SUM(AB39:AB42)</f>
        <v>0</v>
      </c>
    </row>
    <row r="41" spans="2:36" s="1" customFormat="1" ht="12" customHeight="1">
      <c r="B41" s="21">
        <v>3</v>
      </c>
      <c r="C41" s="117">
        <f>_xlfn.IFERROR(MID(vyber!B41,1,FIND("-",vyber!B41)-1),"")</f>
      </c>
      <c r="D41" s="117">
        <f>vyber!D41</f>
      </c>
      <c r="E41" s="264">
        <f>_xlfn.IFERROR(MID(vyber!H41,1,FIND("-",vyber!H41)-1),"")</f>
      </c>
      <c r="F41" s="265">
        <f>_xlfn.IFERROR(MID(vyber!E32,1,FIND("-",vyber!E32)-1),"")</f>
      </c>
      <c r="G41" s="117">
        <f>vyber!J41</f>
      </c>
      <c r="H41" s="118">
        <v>0</v>
      </c>
      <c r="I41" s="119" t="s">
        <v>13</v>
      </c>
      <c r="J41" s="120">
        <v>0</v>
      </c>
      <c r="K41" s="118">
        <v>0</v>
      </c>
      <c r="L41" s="119" t="s">
        <v>13</v>
      </c>
      <c r="M41" s="120">
        <v>0</v>
      </c>
      <c r="N41" s="118">
        <v>0</v>
      </c>
      <c r="O41" s="119" t="s">
        <v>13</v>
      </c>
      <c r="P41" s="120">
        <v>0</v>
      </c>
      <c r="Q41" s="118">
        <v>0</v>
      </c>
      <c r="R41" s="119" t="s">
        <v>13</v>
      </c>
      <c r="S41" s="120">
        <v>0</v>
      </c>
      <c r="T41" s="118">
        <v>0</v>
      </c>
      <c r="U41" s="119" t="s">
        <v>13</v>
      </c>
      <c r="V41" s="120">
        <v>0</v>
      </c>
      <c r="W41" s="129">
        <f>H41+K41+N41+Q41+T41</f>
        <v>0</v>
      </c>
      <c r="X41" s="130" t="s">
        <v>13</v>
      </c>
      <c r="Y41" s="131">
        <f>+J41+M41+P41+S41+V41</f>
        <v>0</v>
      </c>
      <c r="Z41" s="135">
        <f>(IF(H41&gt;J41,1,0))+(IF(K41&gt;M41,1,0))+(IF(N41&gt;P41,1,0))+(IF(Q41&gt;S41,1,0))+(IF(T41&gt;V41,1,0))</f>
        <v>0</v>
      </c>
      <c r="AA41" s="136" t="s">
        <v>13</v>
      </c>
      <c r="AB41" s="137">
        <f>(IF(H41&lt;J41,1,0))+(IF(K41&lt;M41,1,0))+(IF(N41&lt;P41,1,0))+(IF(Q41&lt;S41,1,0))+(IF(T41&lt;V41,1,0))</f>
        <v>0</v>
      </c>
      <c r="AC41" s="123"/>
      <c r="AD41" s="123"/>
      <c r="AE41" s="80">
        <f>AE40+(IF(Z41&gt;AB41,1,0))</f>
        <v>0</v>
      </c>
      <c r="AF41" s="74" t="s">
        <v>13</v>
      </c>
      <c r="AG41" s="93">
        <f>AG40+(IF(Z41&lt;AB41,1,0))</f>
        <v>0</v>
      </c>
      <c r="AH41" s="8" t="s">
        <v>7</v>
      </c>
      <c r="AI41" s="96">
        <f>SUM(W39:W42)</f>
        <v>0</v>
      </c>
      <c r="AJ41" s="97">
        <f>SUM(Y39:Y42)</f>
        <v>0</v>
      </c>
    </row>
    <row r="42" spans="2:36" s="1" customFormat="1" ht="12" customHeight="1" thickBot="1">
      <c r="B42" s="22">
        <v>4</v>
      </c>
      <c r="C42" s="125">
        <f>_xlfn.IFERROR(MID(vyber!B42,1,FIND("-",vyber!B42)-1),"")</f>
      </c>
      <c r="D42" s="125">
        <f>vyber!D42</f>
      </c>
      <c r="E42" s="266">
        <f>_xlfn.IFERROR(MID(vyber!H42,1,FIND("-",vyber!H42)-1),"")</f>
      </c>
      <c r="F42" s="267">
        <f>_xlfn.IFERROR(MID(vyber!E33,1,FIND("-",vyber!E33)-1),"")</f>
      </c>
      <c r="G42" s="125">
        <f>vyber!J42</f>
      </c>
      <c r="H42" s="126">
        <v>0</v>
      </c>
      <c r="I42" s="127" t="s">
        <v>13</v>
      </c>
      <c r="J42" s="128">
        <v>0</v>
      </c>
      <c r="K42" s="126">
        <v>0</v>
      </c>
      <c r="L42" s="127" t="s">
        <v>13</v>
      </c>
      <c r="M42" s="128">
        <v>0</v>
      </c>
      <c r="N42" s="126">
        <v>0</v>
      </c>
      <c r="O42" s="127" t="s">
        <v>13</v>
      </c>
      <c r="P42" s="128">
        <v>0</v>
      </c>
      <c r="Q42" s="126">
        <v>0</v>
      </c>
      <c r="R42" s="127" t="s">
        <v>13</v>
      </c>
      <c r="S42" s="128">
        <v>0</v>
      </c>
      <c r="T42" s="126">
        <v>0</v>
      </c>
      <c r="U42" s="127" t="s">
        <v>13</v>
      </c>
      <c r="V42" s="128">
        <v>0</v>
      </c>
      <c r="W42" s="132">
        <f>H42+K42+N42+Q42+T42</f>
        <v>0</v>
      </c>
      <c r="X42" s="133" t="s">
        <v>13</v>
      </c>
      <c r="Y42" s="134">
        <f>+J42+M42+P42+S42+V42</f>
        <v>0</v>
      </c>
      <c r="Z42" s="138">
        <f>(IF(H42&gt;J42,1,0))+(IF(K42&gt;M42,1,0))+(IF(N42&gt;P42,1,0))+(IF(Q42&gt;S42,1,0))+(IF(T42&gt;V42,1,0))</f>
        <v>0</v>
      </c>
      <c r="AA42" s="139" t="s">
        <v>13</v>
      </c>
      <c r="AB42" s="140">
        <f>(IF(H42&lt;J42,1,0))+(IF(K42&lt;M42,1,0))+(IF(N42&lt;P42,1,0))+(IF(Q42&lt;S42,1,0))+(IF(T42&lt;V42,1,0))</f>
        <v>0</v>
      </c>
      <c r="AC42" s="124"/>
      <c r="AD42" s="124"/>
      <c r="AE42" s="90">
        <f>AE41+(IF(Z42&gt;AB42,1,0))</f>
        <v>0</v>
      </c>
      <c r="AF42" s="77" t="s">
        <v>13</v>
      </c>
      <c r="AG42" s="95">
        <f>AG41+(IF(Z42&lt;AB42,1,0))</f>
        <v>0</v>
      </c>
      <c r="AH42" s="9" t="s">
        <v>18</v>
      </c>
      <c r="AI42" s="121"/>
      <c r="AJ42" s="122"/>
    </row>
    <row r="43" spans="2:36" s="1" customFormat="1" ht="6.75" customHeight="1" thickBot="1" thickTop="1">
      <c r="B43" s="98"/>
      <c r="C43" s="99"/>
      <c r="D43" s="99"/>
      <c r="E43" s="99"/>
      <c r="F43" s="99"/>
      <c r="G43" s="99"/>
      <c r="H43" s="100"/>
      <c r="I43" s="101"/>
      <c r="J43" s="102"/>
      <c r="K43" s="100"/>
      <c r="L43" s="101"/>
      <c r="M43" s="102"/>
      <c r="N43" s="100"/>
      <c r="O43" s="101"/>
      <c r="P43" s="102"/>
      <c r="Q43" s="100"/>
      <c r="R43" s="101"/>
      <c r="S43" s="102"/>
      <c r="T43" s="100"/>
      <c r="U43" s="101"/>
      <c r="V43" s="102"/>
      <c r="W43" s="103"/>
      <c r="X43" s="101"/>
      <c r="Y43" s="104"/>
      <c r="Z43" s="89"/>
      <c r="AA43" s="76"/>
      <c r="AB43" s="89"/>
      <c r="AC43" s="105"/>
      <c r="AD43" s="106"/>
      <c r="AE43" s="89"/>
      <c r="AF43" s="76"/>
      <c r="AG43" s="89"/>
      <c r="AH43" s="107"/>
      <c r="AI43" s="101"/>
      <c r="AJ43" s="101"/>
    </row>
    <row r="44" spans="2:36" s="1" customFormat="1" ht="12" customHeight="1" thickTop="1">
      <c r="B44" s="12"/>
      <c r="C44" s="151">
        <f>(D15)</f>
        <v>0</v>
      </c>
      <c r="D44" s="108"/>
      <c r="E44" s="268">
        <f>(F15)</f>
        <v>0</v>
      </c>
      <c r="F44" s="269"/>
      <c r="G44" s="108"/>
      <c r="H44" s="28" t="s">
        <v>14</v>
      </c>
      <c r="I44" s="15" t="s">
        <v>17</v>
      </c>
      <c r="J44" s="30"/>
      <c r="K44" s="28"/>
      <c r="L44" s="17" t="s">
        <v>3</v>
      </c>
      <c r="M44" s="30"/>
      <c r="N44" s="28"/>
      <c r="O44" s="17" t="s">
        <v>4</v>
      </c>
      <c r="P44" s="30"/>
      <c r="Q44" s="28"/>
      <c r="R44" s="17" t="s">
        <v>5</v>
      </c>
      <c r="S44" s="30"/>
      <c r="T44" s="28"/>
      <c r="U44" s="17" t="s">
        <v>6</v>
      </c>
      <c r="V44" s="30"/>
      <c r="W44" s="31"/>
      <c r="X44" s="19" t="s">
        <v>7</v>
      </c>
      <c r="Y44" s="32"/>
      <c r="Z44" s="83"/>
      <c r="AA44" s="17" t="s">
        <v>8</v>
      </c>
      <c r="AB44" s="88"/>
      <c r="AC44" s="13" t="s">
        <v>9</v>
      </c>
      <c r="AD44" s="13" t="s">
        <v>9</v>
      </c>
      <c r="AE44" s="79"/>
      <c r="AF44" s="17" t="s">
        <v>11</v>
      </c>
      <c r="AG44" s="92"/>
      <c r="AH44" s="12" t="s">
        <v>12</v>
      </c>
      <c r="AI44" s="13">
        <f>(C44)</f>
        <v>0</v>
      </c>
      <c r="AJ44" s="23">
        <f>(E44)</f>
        <v>0</v>
      </c>
    </row>
    <row r="45" spans="2:36" s="1" customFormat="1" ht="12" customHeight="1">
      <c r="B45" s="21">
        <v>1</v>
      </c>
      <c r="C45" s="117">
        <f>_xlfn.IFERROR(MID(vyber!B48,1,FIND("-",vyber!B48)-1),"")</f>
      </c>
      <c r="D45" s="117">
        <f>vyber!D48</f>
      </c>
      <c r="E45" s="264">
        <f>_xlfn.IFERROR(MID(vyber!H48,1,FIND("-",vyber!H48)-1),"")</f>
      </c>
      <c r="F45" s="265">
        <f>_xlfn.IFERROR(MID(vyber!E36,1,FIND("-",vyber!E36)-1),"")</f>
      </c>
      <c r="G45" s="117">
        <f>vyber!J48</f>
      </c>
      <c r="H45" s="118">
        <v>0</v>
      </c>
      <c r="I45" s="119" t="s">
        <v>13</v>
      </c>
      <c r="J45" s="120">
        <v>0</v>
      </c>
      <c r="K45" s="118">
        <v>0</v>
      </c>
      <c r="L45" s="119" t="s">
        <v>13</v>
      </c>
      <c r="M45" s="120">
        <v>0</v>
      </c>
      <c r="N45" s="118">
        <v>0</v>
      </c>
      <c r="O45" s="119" t="s">
        <v>13</v>
      </c>
      <c r="P45" s="120">
        <v>0</v>
      </c>
      <c r="Q45" s="118">
        <v>0</v>
      </c>
      <c r="R45" s="119" t="s">
        <v>13</v>
      </c>
      <c r="S45" s="120">
        <v>0</v>
      </c>
      <c r="T45" s="118">
        <v>0</v>
      </c>
      <c r="U45" s="119" t="s">
        <v>13</v>
      </c>
      <c r="V45" s="120">
        <v>0</v>
      </c>
      <c r="W45" s="129">
        <f>H45+K45+N45+Q45+T45</f>
        <v>0</v>
      </c>
      <c r="X45" s="130" t="s">
        <v>13</v>
      </c>
      <c r="Y45" s="131">
        <f>+J45+M45+P45+S45+V45</f>
        <v>0</v>
      </c>
      <c r="Z45" s="135">
        <f>(IF(H45&gt;J45,1,0))+(IF(K45&gt;M45,1,0))+(IF(N45&gt;P45,1,0))+(IF(Q45&gt;S45,1,0))+(IF(T45&gt;V45,1,0))</f>
        <v>0</v>
      </c>
      <c r="AA45" s="136" t="s">
        <v>13</v>
      </c>
      <c r="AB45" s="137">
        <f>(IF(H45&lt;J45,1,0))+(IF(K45&lt;M45,1,0))+(IF(N45&lt;P45,1,0))+(IF(Q45&lt;S45,1,0))+(IF(T45&lt;V45,1,0))</f>
        <v>0</v>
      </c>
      <c r="AC45" s="123"/>
      <c r="AD45" s="123"/>
      <c r="AE45" s="80">
        <f>(IF(Z45&gt;AB45,1,0))</f>
        <v>0</v>
      </c>
      <c r="AF45" s="74" t="s">
        <v>13</v>
      </c>
      <c r="AG45" s="93">
        <f>(IF(Z45&lt;AB45,1,0))</f>
        <v>0</v>
      </c>
      <c r="AH45" s="8" t="s">
        <v>11</v>
      </c>
      <c r="AI45" s="96">
        <f>AE48</f>
        <v>0</v>
      </c>
      <c r="AJ45" s="97">
        <f>AG48</f>
        <v>0</v>
      </c>
    </row>
    <row r="46" spans="2:36" s="1" customFormat="1" ht="12" customHeight="1">
      <c r="B46" s="21">
        <v>2</v>
      </c>
      <c r="C46" s="117">
        <f>_xlfn.IFERROR(MID(vyber!B49,1,FIND("-",vyber!B49)-1),"")</f>
      </c>
      <c r="D46" s="117">
        <f>vyber!D49</f>
      </c>
      <c r="E46" s="264">
        <f>_xlfn.IFERROR(MID(vyber!H49,1,FIND("-",vyber!H49)-1),"")</f>
      </c>
      <c r="F46" s="265">
        <f>_xlfn.IFERROR(MID(vyber!E37,1,FIND("-",vyber!E37)-1),"")</f>
      </c>
      <c r="G46" s="117">
        <f>vyber!J49</f>
      </c>
      <c r="H46" s="118">
        <v>0</v>
      </c>
      <c r="I46" s="119" t="s">
        <v>13</v>
      </c>
      <c r="J46" s="120">
        <v>0</v>
      </c>
      <c r="K46" s="118">
        <v>0</v>
      </c>
      <c r="L46" s="119" t="s">
        <v>13</v>
      </c>
      <c r="M46" s="120">
        <v>0</v>
      </c>
      <c r="N46" s="118">
        <v>0</v>
      </c>
      <c r="O46" s="119" t="s">
        <v>13</v>
      </c>
      <c r="P46" s="120">
        <v>0</v>
      </c>
      <c r="Q46" s="118">
        <v>0</v>
      </c>
      <c r="R46" s="119" t="s">
        <v>13</v>
      </c>
      <c r="S46" s="120">
        <v>0</v>
      </c>
      <c r="T46" s="118">
        <v>0</v>
      </c>
      <c r="U46" s="119" t="s">
        <v>13</v>
      </c>
      <c r="V46" s="120">
        <v>0</v>
      </c>
      <c r="W46" s="129">
        <f>H46+K46+N46+Q46+T46</f>
        <v>0</v>
      </c>
      <c r="X46" s="130" t="s">
        <v>13</v>
      </c>
      <c r="Y46" s="131">
        <f>+J46+M46+P46+S46+V46</f>
        <v>0</v>
      </c>
      <c r="Z46" s="135">
        <f>(IF(H46&gt;J46,1,0))+(IF(K46&gt;M46,1,0))+(IF(N46&gt;P46,1,0))+(IF(Q46&gt;S46,1,0))+(IF(T46&gt;V46,1,0))</f>
        <v>0</v>
      </c>
      <c r="AA46" s="136" t="s">
        <v>13</v>
      </c>
      <c r="AB46" s="137">
        <f>(IF(H46&lt;J46,1,0))+(IF(K46&lt;M46,1,0))+(IF(N46&lt;P46,1,0))+(IF(Q46&lt;S46,1,0))+(IF(T46&lt;V46,1,0))</f>
        <v>0</v>
      </c>
      <c r="AC46" s="123"/>
      <c r="AD46" s="123"/>
      <c r="AE46" s="80">
        <f>AE45+(IF(Z46&gt;AB46,1,0))</f>
        <v>0</v>
      </c>
      <c r="AF46" s="74" t="s">
        <v>13</v>
      </c>
      <c r="AG46" s="93">
        <f>AG45+(IF(Z46&lt;AB46,1,0))</f>
        <v>0</v>
      </c>
      <c r="AH46" s="8" t="s">
        <v>8</v>
      </c>
      <c r="AI46" s="96">
        <f>SUM(Z45:Z48)</f>
        <v>0</v>
      </c>
      <c r="AJ46" s="97">
        <f>SUM(AB45:AB48)</f>
        <v>0</v>
      </c>
    </row>
    <row r="47" spans="2:36" s="1" customFormat="1" ht="12" customHeight="1">
      <c r="B47" s="21">
        <v>3</v>
      </c>
      <c r="C47" s="117">
        <f>_xlfn.IFERROR(MID(vyber!B50,1,FIND("-",vyber!B50)-1),"")</f>
      </c>
      <c r="D47" s="117">
        <f>vyber!D50</f>
      </c>
      <c r="E47" s="264">
        <f>_xlfn.IFERROR(MID(vyber!H50,1,FIND("-",vyber!H50)-1),"")</f>
      </c>
      <c r="F47" s="265">
        <f>_xlfn.IFERROR(MID(vyber!E38,1,FIND("-",vyber!E38)-1),"")</f>
      </c>
      <c r="G47" s="117">
        <f>vyber!J50</f>
      </c>
      <c r="H47" s="118">
        <v>0</v>
      </c>
      <c r="I47" s="119" t="s">
        <v>13</v>
      </c>
      <c r="J47" s="120">
        <v>0</v>
      </c>
      <c r="K47" s="118">
        <v>0</v>
      </c>
      <c r="L47" s="119" t="s">
        <v>13</v>
      </c>
      <c r="M47" s="120">
        <v>0</v>
      </c>
      <c r="N47" s="118">
        <v>0</v>
      </c>
      <c r="O47" s="119" t="s">
        <v>13</v>
      </c>
      <c r="P47" s="120">
        <v>0</v>
      </c>
      <c r="Q47" s="118">
        <v>0</v>
      </c>
      <c r="R47" s="119" t="s">
        <v>13</v>
      </c>
      <c r="S47" s="120">
        <v>0</v>
      </c>
      <c r="T47" s="118">
        <v>0</v>
      </c>
      <c r="U47" s="119" t="s">
        <v>13</v>
      </c>
      <c r="V47" s="120">
        <v>0</v>
      </c>
      <c r="W47" s="129">
        <f>H47+K47+N47+Q47+T47</f>
        <v>0</v>
      </c>
      <c r="X47" s="130" t="s">
        <v>13</v>
      </c>
      <c r="Y47" s="131">
        <f>+J47+M47+P47+S47+V47</f>
        <v>0</v>
      </c>
      <c r="Z47" s="135">
        <f>(IF(H47&gt;J47,1,0))+(IF(K47&gt;M47,1,0))+(IF(N47&gt;P47,1,0))+(IF(Q47&gt;S47,1,0))+(IF(T47&gt;V47,1,0))</f>
        <v>0</v>
      </c>
      <c r="AA47" s="136" t="s">
        <v>13</v>
      </c>
      <c r="AB47" s="137">
        <f>(IF(H47&lt;J47,1,0))+(IF(K47&lt;M47,1,0))+(IF(N47&lt;P47,1,0))+(IF(Q47&lt;S47,1,0))+(IF(T47&lt;V47,1,0))</f>
        <v>0</v>
      </c>
      <c r="AC47" s="123"/>
      <c r="AD47" s="123"/>
      <c r="AE47" s="80">
        <f>AE46+(IF(Z47&gt;AB47,1,0))</f>
        <v>0</v>
      </c>
      <c r="AF47" s="74" t="s">
        <v>13</v>
      </c>
      <c r="AG47" s="93">
        <f>AG46+(IF(Z47&lt;AB47,1,0))</f>
        <v>0</v>
      </c>
      <c r="AH47" s="8" t="s">
        <v>7</v>
      </c>
      <c r="AI47" s="96">
        <f>SUM(W45:W48)</f>
        <v>0</v>
      </c>
      <c r="AJ47" s="97">
        <f>SUM(Y45:Y48)</f>
        <v>0</v>
      </c>
    </row>
    <row r="48" spans="2:36" s="1" customFormat="1" ht="12" customHeight="1" thickBot="1">
      <c r="B48" s="22">
        <v>4</v>
      </c>
      <c r="C48" s="125">
        <f>_xlfn.IFERROR(MID(vyber!B51,1,FIND("-",vyber!B51)-1),"")</f>
      </c>
      <c r="D48" s="125">
        <f>vyber!D51</f>
      </c>
      <c r="E48" s="266">
        <f>_xlfn.IFERROR(MID(vyber!H51,1,FIND("-",vyber!H51)-1),"")</f>
      </c>
      <c r="F48" s="267">
        <f>_xlfn.IFERROR(MID(vyber!E39,1,FIND("-",vyber!E39)-1),"")</f>
      </c>
      <c r="G48" s="125">
        <f>vyber!J51</f>
      </c>
      <c r="H48" s="126">
        <v>0</v>
      </c>
      <c r="I48" s="127" t="s">
        <v>13</v>
      </c>
      <c r="J48" s="128">
        <v>0</v>
      </c>
      <c r="K48" s="126">
        <v>0</v>
      </c>
      <c r="L48" s="127" t="s">
        <v>13</v>
      </c>
      <c r="M48" s="128">
        <v>0</v>
      </c>
      <c r="N48" s="126">
        <v>0</v>
      </c>
      <c r="O48" s="127" t="s">
        <v>13</v>
      </c>
      <c r="P48" s="128">
        <v>0</v>
      </c>
      <c r="Q48" s="126">
        <v>0</v>
      </c>
      <c r="R48" s="127" t="s">
        <v>13</v>
      </c>
      <c r="S48" s="128">
        <v>0</v>
      </c>
      <c r="T48" s="126">
        <v>0</v>
      </c>
      <c r="U48" s="127" t="s">
        <v>13</v>
      </c>
      <c r="V48" s="128">
        <v>0</v>
      </c>
      <c r="W48" s="132">
        <f>H48+K48+N48+Q48+T48</f>
        <v>0</v>
      </c>
      <c r="X48" s="133" t="s">
        <v>13</v>
      </c>
      <c r="Y48" s="134">
        <f>+J48+M48+P48+S48+V48</f>
        <v>0</v>
      </c>
      <c r="Z48" s="138">
        <f>(IF(H48&gt;J48,1,0))+(IF(K48&gt;M48,1,0))+(IF(N48&gt;P48,1,0))+(IF(Q48&gt;S48,1,0))+(IF(T48&gt;V48,1,0))</f>
        <v>0</v>
      </c>
      <c r="AA48" s="139" t="s">
        <v>13</v>
      </c>
      <c r="AB48" s="140">
        <f>(IF(H48&lt;J48,1,0))+(IF(K48&lt;M48,1,0))+(IF(N48&lt;P48,1,0))+(IF(Q48&lt;S48,1,0))+(IF(T48&lt;V48,1,0))</f>
        <v>0</v>
      </c>
      <c r="AC48" s="124"/>
      <c r="AD48" s="124"/>
      <c r="AE48" s="90">
        <f>AE47+(IF(Z48&gt;AB48,1,0))</f>
        <v>0</v>
      </c>
      <c r="AF48" s="77" t="s">
        <v>13</v>
      </c>
      <c r="AG48" s="95">
        <f>AG47+(IF(Z48&lt;AB48,1,0))</f>
        <v>0</v>
      </c>
      <c r="AH48" s="9" t="s">
        <v>18</v>
      </c>
      <c r="AI48" s="121"/>
      <c r="AJ48" s="122"/>
    </row>
    <row r="49" spans="2:36" s="1" customFormat="1" ht="6.75" customHeight="1" thickBot="1" thickTop="1">
      <c r="B49" s="98"/>
      <c r="C49" s="99"/>
      <c r="D49" s="99"/>
      <c r="E49" s="99"/>
      <c r="F49" s="99"/>
      <c r="G49" s="99"/>
      <c r="H49" s="100"/>
      <c r="I49" s="101"/>
      <c r="J49" s="102"/>
      <c r="K49" s="100"/>
      <c r="L49" s="101"/>
      <c r="M49" s="102"/>
      <c r="N49" s="100"/>
      <c r="O49" s="101"/>
      <c r="P49" s="102"/>
      <c r="Q49" s="100"/>
      <c r="R49" s="101"/>
      <c r="S49" s="102"/>
      <c r="T49" s="100"/>
      <c r="U49" s="101"/>
      <c r="V49" s="102"/>
      <c r="W49" s="103"/>
      <c r="X49" s="101"/>
      <c r="Y49" s="104"/>
      <c r="Z49" s="89"/>
      <c r="AA49" s="76"/>
      <c r="AB49" s="89"/>
      <c r="AC49" s="105"/>
      <c r="AD49" s="106"/>
      <c r="AE49" s="89"/>
      <c r="AF49" s="76"/>
      <c r="AG49" s="89"/>
      <c r="AH49" s="107"/>
      <c r="AI49" s="101"/>
      <c r="AJ49" s="101"/>
    </row>
    <row r="50" spans="2:36" s="1" customFormat="1" ht="12" customHeight="1" thickTop="1">
      <c r="B50" s="12"/>
      <c r="C50" s="151">
        <f>(D17)</f>
        <v>0</v>
      </c>
      <c r="D50" s="108"/>
      <c r="E50" s="268">
        <f>(F17)</f>
        <v>0</v>
      </c>
      <c r="F50" s="269"/>
      <c r="G50" s="108"/>
      <c r="H50" s="28" t="s">
        <v>14</v>
      </c>
      <c r="I50" s="15" t="s">
        <v>17</v>
      </c>
      <c r="J50" s="30"/>
      <c r="K50" s="28"/>
      <c r="L50" s="17" t="s">
        <v>3</v>
      </c>
      <c r="M50" s="30"/>
      <c r="N50" s="28"/>
      <c r="O50" s="17" t="s">
        <v>4</v>
      </c>
      <c r="P50" s="30"/>
      <c r="Q50" s="28"/>
      <c r="R50" s="17" t="s">
        <v>5</v>
      </c>
      <c r="S50" s="30"/>
      <c r="T50" s="28"/>
      <c r="U50" s="17" t="s">
        <v>6</v>
      </c>
      <c r="V50" s="30"/>
      <c r="W50" s="31"/>
      <c r="X50" s="19" t="s">
        <v>7</v>
      </c>
      <c r="Y50" s="32"/>
      <c r="Z50" s="83"/>
      <c r="AA50" s="17" t="s">
        <v>8</v>
      </c>
      <c r="AB50" s="88"/>
      <c r="AC50" s="13" t="s">
        <v>9</v>
      </c>
      <c r="AD50" s="13" t="s">
        <v>9</v>
      </c>
      <c r="AE50" s="79"/>
      <c r="AF50" s="17" t="s">
        <v>11</v>
      </c>
      <c r="AG50" s="92"/>
      <c r="AH50" s="12" t="s">
        <v>12</v>
      </c>
      <c r="AI50" s="13">
        <f>(C50)</f>
        <v>0</v>
      </c>
      <c r="AJ50" s="23">
        <f>(E50)</f>
        <v>0</v>
      </c>
    </row>
    <row r="51" spans="2:36" s="1" customFormat="1" ht="12" customHeight="1">
      <c r="B51" s="21">
        <v>1</v>
      </c>
      <c r="C51" s="117">
        <f>_xlfn.IFERROR(MID(vyber!B57,1,FIND("-",vyber!B57)-1),"")</f>
      </c>
      <c r="D51" s="117">
        <f>vyber!D57</f>
      </c>
      <c r="E51" s="264">
        <f>_xlfn.IFERROR(MID(vyber!H57,1,FIND("-",vyber!H57)-1),"")</f>
      </c>
      <c r="F51" s="265">
        <f>_xlfn.IFERROR(MID(vyber!E42,1,FIND("-",vyber!E42)-1),"")</f>
      </c>
      <c r="G51" s="117">
        <f>vyber!J57</f>
      </c>
      <c r="H51" s="118">
        <v>0</v>
      </c>
      <c r="I51" s="119" t="s">
        <v>13</v>
      </c>
      <c r="J51" s="120">
        <v>0</v>
      </c>
      <c r="K51" s="118">
        <v>0</v>
      </c>
      <c r="L51" s="119" t="s">
        <v>13</v>
      </c>
      <c r="M51" s="120">
        <v>0</v>
      </c>
      <c r="N51" s="118">
        <v>0</v>
      </c>
      <c r="O51" s="119" t="s">
        <v>13</v>
      </c>
      <c r="P51" s="120">
        <v>0</v>
      </c>
      <c r="Q51" s="118">
        <v>0</v>
      </c>
      <c r="R51" s="119" t="s">
        <v>13</v>
      </c>
      <c r="S51" s="120">
        <v>0</v>
      </c>
      <c r="T51" s="118">
        <v>0</v>
      </c>
      <c r="U51" s="119" t="s">
        <v>13</v>
      </c>
      <c r="V51" s="120">
        <v>0</v>
      </c>
      <c r="W51" s="129">
        <f>H51+K51+N51+Q51+T51</f>
        <v>0</v>
      </c>
      <c r="X51" s="130" t="s">
        <v>13</v>
      </c>
      <c r="Y51" s="131">
        <f>+J51+M51+P51+S51+V51</f>
        <v>0</v>
      </c>
      <c r="Z51" s="135">
        <f>(IF(H51&gt;J51,1,0))+(IF(K51&gt;M51,1,0))+(IF(N51&gt;P51,1,0))+(IF(Q51&gt;S51,1,0))+(IF(T51&gt;V51,1,0))</f>
        <v>0</v>
      </c>
      <c r="AA51" s="136" t="s">
        <v>13</v>
      </c>
      <c r="AB51" s="137">
        <f>(IF(H51&lt;J51,1,0))+(IF(K51&lt;M51,1,0))+(IF(N51&lt;P51,1,0))+(IF(Q51&lt;S51,1,0))+(IF(T51&lt;V51,1,0))</f>
        <v>0</v>
      </c>
      <c r="AC51" s="123"/>
      <c r="AD51" s="123"/>
      <c r="AE51" s="80">
        <f>(IF(Z51&gt;AB51,1,0))</f>
        <v>0</v>
      </c>
      <c r="AF51" s="74" t="s">
        <v>13</v>
      </c>
      <c r="AG51" s="93">
        <f>(IF(Z51&lt;AB51,1,0))</f>
        <v>0</v>
      </c>
      <c r="AH51" s="8" t="s">
        <v>11</v>
      </c>
      <c r="AI51" s="96">
        <f>AE54</f>
        <v>0</v>
      </c>
      <c r="AJ51" s="97">
        <f>AG54</f>
        <v>0</v>
      </c>
    </row>
    <row r="52" spans="2:36" s="1" customFormat="1" ht="12" customHeight="1">
      <c r="B52" s="21">
        <v>2</v>
      </c>
      <c r="C52" s="117">
        <f>_xlfn.IFERROR(MID(vyber!B58,1,FIND("-",vyber!B58)-1),"")</f>
      </c>
      <c r="D52" s="117">
        <f>vyber!D58</f>
      </c>
      <c r="E52" s="264">
        <f>_xlfn.IFERROR(MID(vyber!H58,1,FIND("-",vyber!H58)-1),"")</f>
      </c>
      <c r="F52" s="265">
        <f>_xlfn.IFERROR(MID(vyber!E43,1,FIND("-",vyber!E43)-1),"")</f>
      </c>
      <c r="G52" s="117">
        <f>vyber!J58</f>
      </c>
      <c r="H52" s="118">
        <v>0</v>
      </c>
      <c r="I52" s="119" t="s">
        <v>13</v>
      </c>
      <c r="J52" s="120">
        <v>0</v>
      </c>
      <c r="K52" s="118">
        <v>0</v>
      </c>
      <c r="L52" s="119" t="s">
        <v>13</v>
      </c>
      <c r="M52" s="120">
        <v>0</v>
      </c>
      <c r="N52" s="118">
        <v>0</v>
      </c>
      <c r="O52" s="119" t="s">
        <v>13</v>
      </c>
      <c r="P52" s="120">
        <v>0</v>
      </c>
      <c r="Q52" s="118">
        <v>0</v>
      </c>
      <c r="R52" s="119" t="s">
        <v>13</v>
      </c>
      <c r="S52" s="120">
        <v>0</v>
      </c>
      <c r="T52" s="118">
        <v>0</v>
      </c>
      <c r="U52" s="119" t="s">
        <v>13</v>
      </c>
      <c r="V52" s="120">
        <v>0</v>
      </c>
      <c r="W52" s="129">
        <f>H52+K52+N52+Q52+T52</f>
        <v>0</v>
      </c>
      <c r="X52" s="130" t="s">
        <v>13</v>
      </c>
      <c r="Y52" s="131">
        <f>+J52+M52+P52+S52+V52</f>
        <v>0</v>
      </c>
      <c r="Z52" s="135">
        <f>(IF(H52&gt;J52,1,0))+(IF(K52&gt;M52,1,0))+(IF(N52&gt;P52,1,0))+(IF(Q52&gt;S52,1,0))+(IF(T52&gt;V52,1,0))</f>
        <v>0</v>
      </c>
      <c r="AA52" s="136" t="s">
        <v>13</v>
      </c>
      <c r="AB52" s="137">
        <f>(IF(H52&lt;J52,1,0))+(IF(K52&lt;M52,1,0))+(IF(N52&lt;P52,1,0))+(IF(Q52&lt;S52,1,0))+(IF(T52&lt;V52,1,0))</f>
        <v>0</v>
      </c>
      <c r="AC52" s="123"/>
      <c r="AD52" s="123"/>
      <c r="AE52" s="80">
        <f>AE51+(IF(Z52&gt;AB52,1,0))</f>
        <v>0</v>
      </c>
      <c r="AF52" s="74" t="s">
        <v>13</v>
      </c>
      <c r="AG52" s="93">
        <f>AG51+(IF(Z52&lt;AB52,1,0))</f>
        <v>0</v>
      </c>
      <c r="AH52" s="8" t="s">
        <v>8</v>
      </c>
      <c r="AI52" s="96">
        <f>SUM(Z51:Z54)</f>
        <v>0</v>
      </c>
      <c r="AJ52" s="97">
        <f>SUM(AB51:AB54)</f>
        <v>0</v>
      </c>
    </row>
    <row r="53" spans="2:36" s="1" customFormat="1" ht="12" customHeight="1">
      <c r="B53" s="21">
        <v>3</v>
      </c>
      <c r="C53" s="117">
        <f>_xlfn.IFERROR(MID(vyber!B59,1,FIND("-",vyber!B59)-1),"")</f>
      </c>
      <c r="D53" s="117">
        <f>vyber!D59</f>
      </c>
      <c r="E53" s="264">
        <f>_xlfn.IFERROR(MID(vyber!H59,1,FIND("-",vyber!H59)-1),"")</f>
      </c>
      <c r="F53" s="265">
        <f>_xlfn.IFERROR(MID(vyber!E44,1,FIND("-",vyber!E44)-1),"")</f>
      </c>
      <c r="G53" s="117">
        <f>vyber!J59</f>
      </c>
      <c r="H53" s="118">
        <v>0</v>
      </c>
      <c r="I53" s="119" t="s">
        <v>13</v>
      </c>
      <c r="J53" s="120">
        <v>0</v>
      </c>
      <c r="K53" s="118">
        <v>0</v>
      </c>
      <c r="L53" s="119" t="s">
        <v>13</v>
      </c>
      <c r="M53" s="120">
        <v>0</v>
      </c>
      <c r="N53" s="118">
        <v>0</v>
      </c>
      <c r="O53" s="119" t="s">
        <v>13</v>
      </c>
      <c r="P53" s="120">
        <v>0</v>
      </c>
      <c r="Q53" s="118">
        <v>0</v>
      </c>
      <c r="R53" s="119" t="s">
        <v>13</v>
      </c>
      <c r="S53" s="120">
        <v>0</v>
      </c>
      <c r="T53" s="118">
        <v>0</v>
      </c>
      <c r="U53" s="119" t="s">
        <v>13</v>
      </c>
      <c r="V53" s="120">
        <v>0</v>
      </c>
      <c r="W53" s="129">
        <f>H53+K53+N53+Q53+T53</f>
        <v>0</v>
      </c>
      <c r="X53" s="130" t="s">
        <v>13</v>
      </c>
      <c r="Y53" s="131">
        <f>+J53+M53+P53+S53+V53</f>
        <v>0</v>
      </c>
      <c r="Z53" s="135">
        <f>(IF(H53&gt;J53,1,0))+(IF(K53&gt;M53,1,0))+(IF(N53&gt;P53,1,0))+(IF(Q53&gt;S53,1,0))+(IF(T53&gt;V53,1,0))</f>
        <v>0</v>
      </c>
      <c r="AA53" s="136" t="s">
        <v>13</v>
      </c>
      <c r="AB53" s="137">
        <f>(IF(H53&lt;J53,1,0))+(IF(K53&lt;M53,1,0))+(IF(N53&lt;P53,1,0))+(IF(Q53&lt;S53,1,0))+(IF(T53&lt;V53,1,0))</f>
        <v>0</v>
      </c>
      <c r="AC53" s="123"/>
      <c r="AD53" s="123"/>
      <c r="AE53" s="80">
        <f>AE52+(IF(Z53&gt;AB53,1,0))</f>
        <v>0</v>
      </c>
      <c r="AF53" s="74" t="s">
        <v>13</v>
      </c>
      <c r="AG53" s="93">
        <f>AG52+(IF(Z53&lt;AB53,1,0))</f>
        <v>0</v>
      </c>
      <c r="AH53" s="8" t="s">
        <v>7</v>
      </c>
      <c r="AI53" s="96">
        <f>SUM(W51:W54)</f>
        <v>0</v>
      </c>
      <c r="AJ53" s="97">
        <f>SUM(Y51:Y54)</f>
        <v>0</v>
      </c>
    </row>
    <row r="54" spans="2:36" s="1" customFormat="1" ht="12" customHeight="1" thickBot="1">
      <c r="B54" s="22">
        <v>4</v>
      </c>
      <c r="C54" s="125">
        <f>_xlfn.IFERROR(MID(vyber!B60,1,FIND("-",vyber!B60)-1),"")</f>
      </c>
      <c r="D54" s="125">
        <f>vyber!D60</f>
      </c>
      <c r="E54" s="266">
        <f>_xlfn.IFERROR(MID(vyber!H60,1,FIND("-",vyber!H60)-1),"")</f>
      </c>
      <c r="F54" s="267">
        <f>_xlfn.IFERROR(MID(vyber!E45,1,FIND("-",vyber!E45)-1),"")</f>
      </c>
      <c r="G54" s="125">
        <f>vyber!J60</f>
      </c>
      <c r="H54" s="126">
        <v>0</v>
      </c>
      <c r="I54" s="127" t="s">
        <v>13</v>
      </c>
      <c r="J54" s="128">
        <v>0</v>
      </c>
      <c r="K54" s="126">
        <v>0</v>
      </c>
      <c r="L54" s="127" t="s">
        <v>13</v>
      </c>
      <c r="M54" s="128">
        <v>0</v>
      </c>
      <c r="N54" s="126">
        <v>0</v>
      </c>
      <c r="O54" s="127" t="s">
        <v>13</v>
      </c>
      <c r="P54" s="128">
        <v>0</v>
      </c>
      <c r="Q54" s="126">
        <v>0</v>
      </c>
      <c r="R54" s="127" t="s">
        <v>13</v>
      </c>
      <c r="S54" s="128">
        <v>0</v>
      </c>
      <c r="T54" s="126">
        <v>0</v>
      </c>
      <c r="U54" s="127" t="s">
        <v>13</v>
      </c>
      <c r="V54" s="128">
        <v>0</v>
      </c>
      <c r="W54" s="132">
        <f>H54+K54+N54+Q54+T54</f>
        <v>0</v>
      </c>
      <c r="X54" s="133" t="s">
        <v>13</v>
      </c>
      <c r="Y54" s="134">
        <f>+J54+M54+P54+S54+V54</f>
        <v>0</v>
      </c>
      <c r="Z54" s="138">
        <f>(IF(H54&gt;J54,1,0))+(IF(K54&gt;M54,1,0))+(IF(N54&gt;P54,1,0))+(IF(Q54&gt;S54,1,0))+(IF(T54&gt;V54,1,0))</f>
        <v>0</v>
      </c>
      <c r="AA54" s="139" t="s">
        <v>13</v>
      </c>
      <c r="AB54" s="140">
        <f>(IF(H54&lt;J54,1,0))+(IF(K54&lt;M54,1,0))+(IF(N54&lt;P54,1,0))+(IF(Q54&lt;S54,1,0))+(IF(T54&lt;V54,1,0))</f>
        <v>0</v>
      </c>
      <c r="AC54" s="124"/>
      <c r="AD54" s="124"/>
      <c r="AE54" s="90">
        <f>AE53+(IF(Z54&gt;AB54,1,0))</f>
        <v>0</v>
      </c>
      <c r="AF54" s="77" t="s">
        <v>13</v>
      </c>
      <c r="AG54" s="95">
        <f>AG53+(IF(Z54&lt;AB54,1,0))</f>
        <v>0</v>
      </c>
      <c r="AH54" s="9" t="s">
        <v>18</v>
      </c>
      <c r="AI54" s="121"/>
      <c r="AJ54" s="122"/>
    </row>
    <row r="55" spans="2:36" s="1" customFormat="1" ht="12" customHeight="1" thickTop="1">
      <c r="B55" s="98"/>
      <c r="C55" s="99"/>
      <c r="D55" s="99"/>
      <c r="E55" s="99"/>
      <c r="F55" s="99"/>
      <c r="G55" s="99"/>
      <c r="H55" s="100"/>
      <c r="I55" s="101"/>
      <c r="J55" s="102"/>
      <c r="K55" s="100"/>
      <c r="L55" s="101"/>
      <c r="M55" s="102"/>
      <c r="N55" s="100"/>
      <c r="O55" s="101"/>
      <c r="P55" s="102"/>
      <c r="Q55" s="100"/>
      <c r="R55" s="101"/>
      <c r="S55" s="102"/>
      <c r="T55" s="100"/>
      <c r="U55" s="101"/>
      <c r="V55" s="102"/>
      <c r="W55" s="103"/>
      <c r="X55" s="101"/>
      <c r="Y55" s="104"/>
      <c r="Z55" s="89"/>
      <c r="AA55" s="76"/>
      <c r="AB55" s="89"/>
      <c r="AC55" s="105"/>
      <c r="AD55" s="106"/>
      <c r="AE55" s="89"/>
      <c r="AF55" s="76"/>
      <c r="AG55" s="89"/>
      <c r="AH55" s="107"/>
      <c r="AI55" s="101"/>
      <c r="AJ55" s="101"/>
    </row>
    <row r="56" spans="2:33" s="25" customFormat="1" ht="11.25">
      <c r="B56" s="25" t="s">
        <v>21</v>
      </c>
      <c r="Z56" s="45"/>
      <c r="AB56" s="45"/>
      <c r="AE56" s="45"/>
      <c r="AG56" s="45"/>
    </row>
    <row r="57" spans="26:33" s="25" customFormat="1" ht="11.25">
      <c r="Z57" s="45"/>
      <c r="AB57" s="45"/>
      <c r="AE57" s="45"/>
      <c r="AG57" s="45"/>
    </row>
    <row r="58" spans="2:33" s="25" customFormat="1" ht="11.25">
      <c r="B58" s="25" t="s">
        <v>22</v>
      </c>
      <c r="Z58" s="45"/>
      <c r="AB58" s="45"/>
      <c r="AE58" s="45"/>
      <c r="AG58" s="45"/>
    </row>
  </sheetData>
  <sheetProtection sheet="1" autoFilter="0" pivotTables="0"/>
  <mergeCells count="58">
    <mergeCell ref="AC3:AD3"/>
    <mergeCell ref="AI11:AJ11"/>
    <mergeCell ref="AI13:AJ13"/>
    <mergeCell ref="AI15:AJ15"/>
    <mergeCell ref="D3:G3"/>
    <mergeCell ref="AC7:AD7"/>
    <mergeCell ref="D7:E7"/>
    <mergeCell ref="F7:G7"/>
    <mergeCell ref="D13:E13"/>
    <mergeCell ref="F13:G13"/>
    <mergeCell ref="AI17:AJ17"/>
    <mergeCell ref="AI7:AJ7"/>
    <mergeCell ref="AI9:AJ9"/>
    <mergeCell ref="D6:E6"/>
    <mergeCell ref="F6:G6"/>
    <mergeCell ref="D9:E9"/>
    <mergeCell ref="F9:G9"/>
    <mergeCell ref="D11:E11"/>
    <mergeCell ref="F11:G11"/>
    <mergeCell ref="D15:E15"/>
    <mergeCell ref="E54:F54"/>
    <mergeCell ref="D5:E5"/>
    <mergeCell ref="F5:G5"/>
    <mergeCell ref="E42:F42"/>
    <mergeCell ref="E44:F44"/>
    <mergeCell ref="E45:F45"/>
    <mergeCell ref="E46:F46"/>
    <mergeCell ref="E47:F47"/>
    <mergeCell ref="E22:F22"/>
    <mergeCell ref="E23:F23"/>
    <mergeCell ref="E28:F28"/>
    <mergeCell ref="E29:F29"/>
    <mergeCell ref="E30:F30"/>
    <mergeCell ref="E32:F32"/>
    <mergeCell ref="F15:G15"/>
    <mergeCell ref="D17:E17"/>
    <mergeCell ref="E35:F35"/>
    <mergeCell ref="AC4:AD4"/>
    <mergeCell ref="AC5:AD5"/>
    <mergeCell ref="E50:F50"/>
    <mergeCell ref="E51:F51"/>
    <mergeCell ref="E33:F33"/>
    <mergeCell ref="E34:F34"/>
    <mergeCell ref="E24:F24"/>
    <mergeCell ref="E26:F26"/>
    <mergeCell ref="E27:F27"/>
    <mergeCell ref="F17:G17"/>
    <mergeCell ref="E19:F19"/>
    <mergeCell ref="E20:F20"/>
    <mergeCell ref="E21:F21"/>
    <mergeCell ref="E52:F52"/>
    <mergeCell ref="E53:F53"/>
    <mergeCell ref="E36:F36"/>
    <mergeCell ref="E38:F38"/>
    <mergeCell ref="E39:F39"/>
    <mergeCell ref="E40:F40"/>
    <mergeCell ref="E48:F48"/>
    <mergeCell ref="E41:F41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3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(Hlášenka!AC45)</f>
        <v>0</v>
      </c>
      <c r="S6" s="162"/>
      <c r="T6" s="162"/>
      <c r="U6" s="162"/>
      <c r="V6" s="169">
        <f>(Hlášenka!AD45)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(Hlášenka!C44)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(Hlášenka!C45)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(Hlášenka!E44)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(Hlášenka!E45)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3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(Hlášenka!AC51)</f>
        <v>0</v>
      </c>
      <c r="S6" s="162"/>
      <c r="T6" s="162"/>
      <c r="U6" s="162"/>
      <c r="V6" s="169">
        <f>(Hlášenka!AD51)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(Hlášenka!C50)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(Hlášenka!C51)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(Hlášenka!E50)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(Hlášenka!E51)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4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(Hlášenka!AC40)</f>
        <v>0</v>
      </c>
      <c r="S6" s="162"/>
      <c r="T6" s="162"/>
      <c r="U6" s="162"/>
      <c r="V6" s="169">
        <f>(Hlášenka!AD40)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(Hlášenka!C38)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(Hlášenka!C40)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(Hlášenka!E38)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(Hlášenka!E40)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4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(Hlášenka!AC46)</f>
        <v>0</v>
      </c>
      <c r="S6" s="162"/>
      <c r="T6" s="162"/>
      <c r="U6" s="162"/>
      <c r="V6" s="169">
        <f>(Hlášenka!AD46)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(Hlášenka!C44)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(Hlášenka!C46)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(Hlášenka!E44)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(Hlášenka!E46)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4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(Hlášenka!AC52)</f>
        <v>0</v>
      </c>
      <c r="S6" s="162"/>
      <c r="T6" s="162"/>
      <c r="U6" s="162"/>
      <c r="V6" s="169">
        <f>(Hlášenka!AD52)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(Hlášenka!C50)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(Hlášenka!C52)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(Hlášenka!E50)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(Hlášenka!E52)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2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(Hlášenka!AC41)</f>
        <v>0</v>
      </c>
      <c r="S6" s="162"/>
      <c r="T6" s="162"/>
      <c r="U6" s="162"/>
      <c r="V6" s="169">
        <f>(Hlášenka!AD41)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(Hlášenka!C38)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(Hlášenka!C41)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(Hlášenka!E38)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(Hlášenka!E41)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2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(Hlášenka!AC47)</f>
        <v>0</v>
      </c>
      <c r="S6" s="162"/>
      <c r="T6" s="162"/>
      <c r="U6" s="162"/>
      <c r="V6" s="169">
        <f>(Hlášenka!AD47)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(Hlášenka!C44)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(Hlášenka!C47)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(Hlášenka!E44)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(Hlášenka!E47)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2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(Hlášenka!AC53)</f>
        <v>0</v>
      </c>
      <c r="S6" s="162"/>
      <c r="T6" s="162"/>
      <c r="U6" s="162"/>
      <c r="V6" s="169">
        <f>(Hlášenka!AD53)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(Hlášenka!C50)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(Hlášenka!C53)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(Hlášenka!E50)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(Hlášenka!E53)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1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(Hlášenka!AC42)</f>
        <v>0</v>
      </c>
      <c r="S6" s="162"/>
      <c r="T6" s="162"/>
      <c r="U6" s="162"/>
      <c r="V6" s="169">
        <f>(Hlášenka!AD42)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(Hlášenka!C38)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(Hlášenka!C42)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(Hlášenka!E38)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(Hlášenka!E42)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1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(Hlášenka!AC48)</f>
        <v>0</v>
      </c>
      <c r="S6" s="162"/>
      <c r="T6" s="162"/>
      <c r="U6" s="162"/>
      <c r="V6" s="169">
        <f>(Hlášenka!AD48)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(Hlášenka!C44)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(Hlášenka!C48)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(Hlášenka!E44)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(Hlášenka!E48)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E22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4.7109375" style="0" bestFit="1" customWidth="1"/>
    <col min="2" max="2" width="16.7109375" style="0" customWidth="1"/>
    <col min="4" max="5" width="9.8515625" style="0" bestFit="1" customWidth="1"/>
  </cols>
  <sheetData>
    <row r="1" spans="1:2" ht="15">
      <c r="A1" s="209" t="s">
        <v>81</v>
      </c>
      <c r="B1" s="209" t="s">
        <v>69</v>
      </c>
    </row>
    <row r="2" spans="1:5" ht="12.75">
      <c r="A2" t="s">
        <v>1018</v>
      </c>
      <c r="B2" s="69">
        <v>41930</v>
      </c>
      <c r="D2" s="69"/>
      <c r="E2" s="69"/>
    </row>
    <row r="3" spans="1:5" ht="12.75">
      <c r="A3" t="s">
        <v>1017</v>
      </c>
      <c r="B3" s="69">
        <v>41931</v>
      </c>
      <c r="D3" s="69"/>
      <c r="E3" s="69"/>
    </row>
    <row r="4" spans="1:5" ht="12.75">
      <c r="A4" t="s">
        <v>1016</v>
      </c>
      <c r="B4" s="69">
        <v>41986</v>
      </c>
      <c r="D4" s="69"/>
      <c r="E4" s="69"/>
    </row>
    <row r="5" spans="1:5" ht="12.75">
      <c r="A5" t="s">
        <v>1015</v>
      </c>
      <c r="B5" s="69">
        <v>41987</v>
      </c>
      <c r="D5" s="69"/>
      <c r="E5" s="69"/>
    </row>
    <row r="6" spans="1:5" ht="12.75">
      <c r="A6" t="s">
        <v>774</v>
      </c>
      <c r="B6" s="69">
        <v>42049</v>
      </c>
      <c r="D6" s="69"/>
      <c r="E6" s="69"/>
    </row>
    <row r="7" spans="1:5" ht="12.75">
      <c r="A7" t="s">
        <v>760</v>
      </c>
      <c r="B7" s="69">
        <v>42050</v>
      </c>
      <c r="D7" s="69"/>
      <c r="E7" s="69"/>
    </row>
    <row r="8" spans="1:5" ht="12.75">
      <c r="A8" t="s">
        <v>747</v>
      </c>
      <c r="B8" s="69">
        <v>42133</v>
      </c>
      <c r="D8" s="69"/>
      <c r="E8" s="69"/>
    </row>
    <row r="9" spans="1:5" ht="12.75">
      <c r="A9" t="s">
        <v>736</v>
      </c>
      <c r="B9" s="69">
        <v>42134</v>
      </c>
      <c r="D9" s="69"/>
      <c r="E9" s="69"/>
    </row>
    <row r="10" spans="1:5" ht="12.75">
      <c r="A10" t="s">
        <v>724</v>
      </c>
      <c r="D10" s="69"/>
      <c r="E10" s="69"/>
    </row>
    <row r="11" spans="1:5" ht="12.75">
      <c r="A11" t="s">
        <v>101</v>
      </c>
      <c r="E11" s="69"/>
    </row>
    <row r="12" ht="12.75">
      <c r="A12" t="s">
        <v>102</v>
      </c>
    </row>
    <row r="13" ht="12.75">
      <c r="A13" t="s">
        <v>59</v>
      </c>
    </row>
    <row r="14" ht="12.75">
      <c r="A14" t="s">
        <v>115</v>
      </c>
    </row>
    <row r="15" ht="12.75">
      <c r="A15" t="s">
        <v>128</v>
      </c>
    </row>
    <row r="16" ht="12.75">
      <c r="A16" t="s">
        <v>141</v>
      </c>
    </row>
    <row r="17" ht="12.75">
      <c r="A17" t="s">
        <v>152</v>
      </c>
    </row>
    <row r="18" ht="12.75">
      <c r="A18" t="s">
        <v>163</v>
      </c>
    </row>
    <row r="19" ht="12.75">
      <c r="A19" t="s">
        <v>1014</v>
      </c>
    </row>
    <row r="20" ht="12.75">
      <c r="A20" t="s">
        <v>983</v>
      </c>
    </row>
    <row r="21" ht="12.75">
      <c r="A21" t="s">
        <v>994</v>
      </c>
    </row>
    <row r="22" ht="12.75">
      <c r="A22" t="s">
        <v>1003</v>
      </c>
    </row>
  </sheetData>
  <sheetProtection sheet="1" autoFilter="0" pivotTables="0"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1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(Hlášenka!AC54)</f>
        <v>0</v>
      </c>
      <c r="S6" s="162"/>
      <c r="T6" s="162"/>
      <c r="U6" s="162"/>
      <c r="V6" s="169">
        <f>(Hlášenka!AD54)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(Hlášenka!C50)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(Hlášenka!C54)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(Hlášenka!E50)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(Hlášenka!E54)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I857"/>
  <sheetViews>
    <sheetView zoomScale="85" zoomScaleNormal="85" zoomScalePageLayoutView="0" workbookViewId="0" topLeftCell="A1">
      <selection activeCell="D53" sqref="D53"/>
    </sheetView>
  </sheetViews>
  <sheetFormatPr defaultColWidth="9.140625" defaultRowHeight="12.75"/>
  <cols>
    <col min="1" max="1" width="31.7109375" style="0" customWidth="1"/>
    <col min="2" max="2" width="7.28125" style="0" customWidth="1"/>
    <col min="3" max="3" width="12.7109375" style="0" customWidth="1"/>
    <col min="4" max="4" width="64.28125" style="0" customWidth="1"/>
    <col min="5" max="5" width="18.8515625" style="0" customWidth="1"/>
    <col min="6" max="6" width="12.8515625" style="0" bestFit="1" customWidth="1"/>
    <col min="7" max="8" width="46.28125" style="0" customWidth="1"/>
    <col min="9" max="9" width="30.8515625" style="0" bestFit="1" customWidth="1"/>
  </cols>
  <sheetData>
    <row r="2" spans="1:9" ht="30">
      <c r="A2" s="209" t="s">
        <v>81</v>
      </c>
      <c r="B2" s="209" t="s">
        <v>68</v>
      </c>
      <c r="C2" s="209" t="s">
        <v>69</v>
      </c>
      <c r="D2" s="209" t="s">
        <v>70</v>
      </c>
      <c r="E2" s="209" t="s">
        <v>71</v>
      </c>
      <c r="F2" s="211" t="s">
        <v>84</v>
      </c>
      <c r="G2" s="246" t="s">
        <v>85</v>
      </c>
      <c r="H2" s="247" t="s">
        <v>86</v>
      </c>
      <c r="I2" s="245" t="s">
        <v>88</v>
      </c>
    </row>
    <row r="3" spans="1:9" ht="18">
      <c r="A3" s="201" t="s">
        <v>59</v>
      </c>
      <c r="B3" s="205" t="s">
        <v>60</v>
      </c>
      <c r="C3" s="204">
        <v>41930</v>
      </c>
      <c r="D3" s="203" t="s">
        <v>72</v>
      </c>
      <c r="E3" s="196">
        <v>0.4166666666666667</v>
      </c>
      <c r="F3" s="210">
        <v>1</v>
      </c>
      <c r="G3" s="197" t="s">
        <v>63</v>
      </c>
      <c r="H3" s="198" t="s">
        <v>61</v>
      </c>
      <c r="I3" s="212" t="str">
        <f>CONCATENATE(A3,"_",C3)</f>
        <v>3. LIGA MUŽI C   2014 - 2015_41930</v>
      </c>
    </row>
    <row r="4" spans="1:9" ht="18">
      <c r="A4" s="202" t="s">
        <v>59</v>
      </c>
      <c r="B4" s="205" t="s">
        <v>60</v>
      </c>
      <c r="C4" s="204">
        <v>41930</v>
      </c>
      <c r="D4" s="203" t="s">
        <v>72</v>
      </c>
      <c r="E4" s="196">
        <v>0.4166666666666667</v>
      </c>
      <c r="F4" s="210">
        <f>IF(B3&lt;&gt;B4,1,F3+1)</f>
        <v>2</v>
      </c>
      <c r="G4" s="197" t="s">
        <v>64</v>
      </c>
      <c r="H4" s="197" t="s">
        <v>67</v>
      </c>
      <c r="I4" s="212" t="str">
        <f aca="true" t="shared" si="0" ref="I4:I67">CONCATENATE(A4,"_",C4)</f>
        <v>3. LIGA MUŽI C   2014 - 2015_41930</v>
      </c>
    </row>
    <row r="5" spans="1:9" ht="18">
      <c r="A5" s="202" t="s">
        <v>59</v>
      </c>
      <c r="B5" s="205" t="s">
        <v>60</v>
      </c>
      <c r="C5" s="204">
        <v>41930</v>
      </c>
      <c r="D5" s="203" t="s">
        <v>72</v>
      </c>
      <c r="E5" s="196">
        <v>0.4166666666666667</v>
      </c>
      <c r="F5" s="210">
        <f aca="true" t="shared" si="1" ref="F5:F68">IF(B4&lt;&gt;B5,1,F4+1)</f>
        <v>3</v>
      </c>
      <c r="G5" s="197" t="s">
        <v>65</v>
      </c>
      <c r="H5" s="197" t="s">
        <v>66</v>
      </c>
      <c r="I5" s="212" t="str">
        <f t="shared" si="0"/>
        <v>3. LIGA MUŽI C   2014 - 2015_41930</v>
      </c>
    </row>
    <row r="6" spans="1:9" ht="18">
      <c r="A6" s="202" t="s">
        <v>59</v>
      </c>
      <c r="B6" s="205" t="s">
        <v>60</v>
      </c>
      <c r="C6" s="204">
        <v>41930</v>
      </c>
      <c r="D6" s="203" t="s">
        <v>72</v>
      </c>
      <c r="E6" s="196">
        <v>0.5</v>
      </c>
      <c r="F6" s="210">
        <f t="shared" si="1"/>
        <v>4</v>
      </c>
      <c r="G6" s="197" t="s">
        <v>61</v>
      </c>
      <c r="H6" s="197" t="s">
        <v>64</v>
      </c>
      <c r="I6" s="212" t="str">
        <f t="shared" si="0"/>
        <v>3. LIGA MUŽI C   2014 - 2015_41930</v>
      </c>
    </row>
    <row r="7" spans="1:9" ht="18">
      <c r="A7" s="202" t="s">
        <v>59</v>
      </c>
      <c r="B7" s="205" t="s">
        <v>60</v>
      </c>
      <c r="C7" s="204">
        <v>41930</v>
      </c>
      <c r="D7" s="203" t="s">
        <v>72</v>
      </c>
      <c r="E7" s="196">
        <v>0.5</v>
      </c>
      <c r="F7" s="210">
        <f t="shared" si="1"/>
        <v>5</v>
      </c>
      <c r="G7" s="197" t="s">
        <v>65</v>
      </c>
      <c r="H7" s="197" t="s">
        <v>67</v>
      </c>
      <c r="I7" s="212" t="str">
        <f t="shared" si="0"/>
        <v>3. LIGA MUŽI C   2014 - 2015_41930</v>
      </c>
    </row>
    <row r="8" spans="1:9" ht="18">
      <c r="A8" s="202" t="s">
        <v>59</v>
      </c>
      <c r="B8" s="205" t="s">
        <v>60</v>
      </c>
      <c r="C8" s="204">
        <v>41930</v>
      </c>
      <c r="D8" s="203" t="s">
        <v>72</v>
      </c>
      <c r="E8" s="196">
        <v>0.5</v>
      </c>
      <c r="F8" s="210">
        <f t="shared" si="1"/>
        <v>6</v>
      </c>
      <c r="G8" s="197" t="s">
        <v>63</v>
      </c>
      <c r="H8" s="197" t="s">
        <v>66</v>
      </c>
      <c r="I8" s="212" t="str">
        <f t="shared" si="0"/>
        <v>3. LIGA MUŽI C   2014 - 2015_41930</v>
      </c>
    </row>
    <row r="9" spans="1:9" ht="18">
      <c r="A9" s="202" t="s">
        <v>59</v>
      </c>
      <c r="B9" s="206" t="s">
        <v>3</v>
      </c>
      <c r="C9" s="207">
        <v>41931</v>
      </c>
      <c r="D9" s="208" t="s">
        <v>73</v>
      </c>
      <c r="E9" s="199">
        <v>0.4166666666666667</v>
      </c>
      <c r="F9" s="210">
        <f t="shared" si="1"/>
        <v>1</v>
      </c>
      <c r="G9" s="200" t="s">
        <v>64</v>
      </c>
      <c r="H9" s="200" t="s">
        <v>63</v>
      </c>
      <c r="I9" s="212" t="str">
        <f t="shared" si="0"/>
        <v>3. LIGA MUŽI C   2014 - 2015_41931</v>
      </c>
    </row>
    <row r="10" spans="1:9" ht="18">
      <c r="A10" s="202" t="s">
        <v>59</v>
      </c>
      <c r="B10" s="206" t="s">
        <v>3</v>
      </c>
      <c r="C10" s="207">
        <v>41931</v>
      </c>
      <c r="D10" s="208" t="s">
        <v>73</v>
      </c>
      <c r="E10" s="199">
        <v>0.4166666666666667</v>
      </c>
      <c r="F10" s="210">
        <f t="shared" si="1"/>
        <v>2</v>
      </c>
      <c r="G10" s="200" t="s">
        <v>61</v>
      </c>
      <c r="H10" s="200" t="s">
        <v>65</v>
      </c>
      <c r="I10" s="212" t="str">
        <f t="shared" si="0"/>
        <v>3. LIGA MUŽI C   2014 - 2015_41931</v>
      </c>
    </row>
    <row r="11" spans="1:9" ht="18">
      <c r="A11" s="202" t="s">
        <v>59</v>
      </c>
      <c r="B11" s="206" t="s">
        <v>3</v>
      </c>
      <c r="C11" s="207">
        <v>41931</v>
      </c>
      <c r="D11" s="208" t="s">
        <v>73</v>
      </c>
      <c r="E11" s="199">
        <v>0.4166666666666667</v>
      </c>
      <c r="F11" s="210">
        <f t="shared" si="1"/>
        <v>3</v>
      </c>
      <c r="G11" s="200" t="s">
        <v>66</v>
      </c>
      <c r="H11" s="200" t="s">
        <v>67</v>
      </c>
      <c r="I11" s="212" t="str">
        <f t="shared" si="0"/>
        <v>3. LIGA MUŽI C   2014 - 2015_41931</v>
      </c>
    </row>
    <row r="12" spans="1:9" ht="18">
      <c r="A12" s="202" t="s">
        <v>59</v>
      </c>
      <c r="B12" s="206" t="s">
        <v>3</v>
      </c>
      <c r="C12" s="207">
        <v>41931</v>
      </c>
      <c r="D12" s="208" t="s">
        <v>73</v>
      </c>
      <c r="E12" s="199">
        <v>0.5</v>
      </c>
      <c r="F12" s="210">
        <f t="shared" si="1"/>
        <v>4</v>
      </c>
      <c r="G12" s="200" t="s">
        <v>61</v>
      </c>
      <c r="H12" s="200" t="s">
        <v>66</v>
      </c>
      <c r="I12" s="212" t="str">
        <f t="shared" si="0"/>
        <v>3. LIGA MUŽI C   2014 - 2015_41931</v>
      </c>
    </row>
    <row r="13" spans="1:9" ht="18">
      <c r="A13" s="202" t="s">
        <v>59</v>
      </c>
      <c r="B13" s="206" t="s">
        <v>3</v>
      </c>
      <c r="C13" s="207">
        <v>41931</v>
      </c>
      <c r="D13" s="208" t="s">
        <v>73</v>
      </c>
      <c r="E13" s="199">
        <v>0.5</v>
      </c>
      <c r="F13" s="210">
        <f t="shared" si="1"/>
        <v>5</v>
      </c>
      <c r="G13" s="200" t="s">
        <v>64</v>
      </c>
      <c r="H13" s="200" t="s">
        <v>65</v>
      </c>
      <c r="I13" s="212" t="str">
        <f t="shared" si="0"/>
        <v>3. LIGA MUŽI C   2014 - 2015_41931</v>
      </c>
    </row>
    <row r="14" spans="1:9" ht="18">
      <c r="A14" s="202" t="s">
        <v>59</v>
      </c>
      <c r="B14" s="206" t="s">
        <v>3</v>
      </c>
      <c r="C14" s="207">
        <v>41931</v>
      </c>
      <c r="D14" s="208" t="s">
        <v>73</v>
      </c>
      <c r="E14" s="199">
        <v>0.5</v>
      </c>
      <c r="F14" s="210">
        <f t="shared" si="1"/>
        <v>6</v>
      </c>
      <c r="G14" s="200" t="s">
        <v>67</v>
      </c>
      <c r="H14" s="200" t="s">
        <v>63</v>
      </c>
      <c r="I14" s="212" t="str">
        <f t="shared" si="0"/>
        <v>3. LIGA MUŽI C   2014 - 2015_41931</v>
      </c>
    </row>
    <row r="15" spans="1:9" ht="18">
      <c r="A15" s="202" t="s">
        <v>59</v>
      </c>
      <c r="B15" s="205" t="s">
        <v>4</v>
      </c>
      <c r="C15" s="204">
        <v>41986</v>
      </c>
      <c r="D15" s="203" t="s">
        <v>74</v>
      </c>
      <c r="E15" s="196">
        <v>0.4166666666666667</v>
      </c>
      <c r="F15" s="210">
        <f t="shared" si="1"/>
        <v>1</v>
      </c>
      <c r="G15" s="197" t="s">
        <v>67</v>
      </c>
      <c r="H15" s="198" t="s">
        <v>61</v>
      </c>
      <c r="I15" s="212" t="str">
        <f t="shared" si="0"/>
        <v>3. LIGA MUŽI C   2014 - 2015_41986</v>
      </c>
    </row>
    <row r="16" spans="1:9" ht="18">
      <c r="A16" s="202" t="s">
        <v>59</v>
      </c>
      <c r="B16" s="205" t="s">
        <v>4</v>
      </c>
      <c r="C16" s="204">
        <v>41986</v>
      </c>
      <c r="D16" s="203" t="s">
        <v>74</v>
      </c>
      <c r="E16" s="196">
        <v>0.4166666666666667</v>
      </c>
      <c r="F16" s="210">
        <f t="shared" si="1"/>
        <v>2</v>
      </c>
      <c r="G16" s="197" t="s">
        <v>64</v>
      </c>
      <c r="H16" s="197" t="s">
        <v>66</v>
      </c>
      <c r="I16" s="212" t="str">
        <f t="shared" si="0"/>
        <v>3. LIGA MUŽI C   2014 - 2015_41986</v>
      </c>
    </row>
    <row r="17" spans="1:9" ht="18">
      <c r="A17" s="202" t="s">
        <v>59</v>
      </c>
      <c r="B17" s="205" t="s">
        <v>4</v>
      </c>
      <c r="C17" s="204">
        <v>41986</v>
      </c>
      <c r="D17" s="203" t="s">
        <v>74</v>
      </c>
      <c r="E17" s="196">
        <v>0.4166666666666667</v>
      </c>
      <c r="F17" s="210">
        <f t="shared" si="1"/>
        <v>3</v>
      </c>
      <c r="G17" s="197" t="s">
        <v>65</v>
      </c>
      <c r="H17" s="197" t="s">
        <v>63</v>
      </c>
      <c r="I17" s="212" t="str">
        <f t="shared" si="0"/>
        <v>3. LIGA MUŽI C   2014 - 2015_41986</v>
      </c>
    </row>
    <row r="18" spans="1:9" ht="18">
      <c r="A18" s="202" t="s">
        <v>59</v>
      </c>
      <c r="B18" s="205" t="s">
        <v>4</v>
      </c>
      <c r="C18" s="204">
        <v>41986</v>
      </c>
      <c r="D18" s="203" t="s">
        <v>74</v>
      </c>
      <c r="E18" s="196">
        <v>0.5</v>
      </c>
      <c r="F18" s="210">
        <f t="shared" si="1"/>
        <v>4</v>
      </c>
      <c r="G18" s="197" t="s">
        <v>64</v>
      </c>
      <c r="H18" s="197" t="s">
        <v>67</v>
      </c>
      <c r="I18" s="212" t="str">
        <f t="shared" si="0"/>
        <v>3. LIGA MUŽI C   2014 - 2015_41986</v>
      </c>
    </row>
    <row r="19" spans="1:9" ht="18">
      <c r="A19" s="202" t="s">
        <v>59</v>
      </c>
      <c r="B19" s="205" t="s">
        <v>4</v>
      </c>
      <c r="C19" s="204">
        <v>41986</v>
      </c>
      <c r="D19" s="203" t="s">
        <v>74</v>
      </c>
      <c r="E19" s="196">
        <v>0.5</v>
      </c>
      <c r="F19" s="210">
        <f t="shared" si="1"/>
        <v>5</v>
      </c>
      <c r="G19" s="197" t="s">
        <v>65</v>
      </c>
      <c r="H19" s="197" t="s">
        <v>66</v>
      </c>
      <c r="I19" s="212" t="str">
        <f t="shared" si="0"/>
        <v>3. LIGA MUŽI C   2014 - 2015_41986</v>
      </c>
    </row>
    <row r="20" spans="1:9" ht="18">
      <c r="A20" s="202" t="s">
        <v>59</v>
      </c>
      <c r="B20" s="205" t="s">
        <v>4</v>
      </c>
      <c r="C20" s="204">
        <v>41986</v>
      </c>
      <c r="D20" s="203" t="s">
        <v>74</v>
      </c>
      <c r="E20" s="196">
        <v>0.5</v>
      </c>
      <c r="F20" s="210">
        <f t="shared" si="1"/>
        <v>6</v>
      </c>
      <c r="G20" s="197" t="s">
        <v>61</v>
      </c>
      <c r="H20" s="197" t="s">
        <v>63</v>
      </c>
      <c r="I20" s="212" t="str">
        <f t="shared" si="0"/>
        <v>3. LIGA MUŽI C   2014 - 2015_41986</v>
      </c>
    </row>
    <row r="21" spans="1:9" ht="18">
      <c r="A21" s="202" t="s">
        <v>59</v>
      </c>
      <c r="B21" s="206" t="s">
        <v>5</v>
      </c>
      <c r="C21" s="207">
        <v>41987</v>
      </c>
      <c r="D21" s="208" t="s">
        <v>75</v>
      </c>
      <c r="E21" s="199">
        <v>0.4166666666666667</v>
      </c>
      <c r="F21" s="210">
        <f t="shared" si="1"/>
        <v>1</v>
      </c>
      <c r="G21" s="200" t="s">
        <v>65</v>
      </c>
      <c r="H21" s="200" t="s">
        <v>67</v>
      </c>
      <c r="I21" s="212" t="str">
        <f t="shared" si="0"/>
        <v>3. LIGA MUŽI C   2014 - 2015_41987</v>
      </c>
    </row>
    <row r="22" spans="1:9" ht="18">
      <c r="A22" s="202" t="s">
        <v>59</v>
      </c>
      <c r="B22" s="206" t="s">
        <v>5</v>
      </c>
      <c r="C22" s="207">
        <v>41987</v>
      </c>
      <c r="D22" s="208" t="s">
        <v>75</v>
      </c>
      <c r="E22" s="199">
        <v>0.4166666666666667</v>
      </c>
      <c r="F22" s="210">
        <f t="shared" si="1"/>
        <v>2</v>
      </c>
      <c r="G22" s="200" t="s">
        <v>61</v>
      </c>
      <c r="H22" s="200" t="s">
        <v>64</v>
      </c>
      <c r="I22" s="212" t="str">
        <f t="shared" si="0"/>
        <v>3. LIGA MUŽI C   2014 - 2015_41987</v>
      </c>
    </row>
    <row r="23" spans="1:9" ht="18">
      <c r="A23" s="202" t="s">
        <v>59</v>
      </c>
      <c r="B23" s="206" t="s">
        <v>5</v>
      </c>
      <c r="C23" s="207">
        <v>41987</v>
      </c>
      <c r="D23" s="208" t="s">
        <v>75</v>
      </c>
      <c r="E23" s="199">
        <v>0.4166666666666667</v>
      </c>
      <c r="F23" s="210">
        <f t="shared" si="1"/>
        <v>3</v>
      </c>
      <c r="G23" s="200" t="s">
        <v>66</v>
      </c>
      <c r="H23" s="200" t="s">
        <v>63</v>
      </c>
      <c r="I23" s="212" t="str">
        <f t="shared" si="0"/>
        <v>3. LIGA MUŽI C   2014 - 2015_41987</v>
      </c>
    </row>
    <row r="24" spans="1:9" ht="18">
      <c r="A24" s="202" t="s">
        <v>59</v>
      </c>
      <c r="B24" s="206" t="s">
        <v>5</v>
      </c>
      <c r="C24" s="207">
        <v>41987</v>
      </c>
      <c r="D24" s="208" t="s">
        <v>75</v>
      </c>
      <c r="E24" s="199">
        <v>0.5</v>
      </c>
      <c r="F24" s="210">
        <f t="shared" si="1"/>
        <v>4</v>
      </c>
      <c r="G24" s="200" t="s">
        <v>61</v>
      </c>
      <c r="H24" s="200" t="s">
        <v>65</v>
      </c>
      <c r="I24" s="212" t="str">
        <f t="shared" si="0"/>
        <v>3. LIGA MUŽI C   2014 - 2015_41987</v>
      </c>
    </row>
    <row r="25" spans="1:9" ht="18">
      <c r="A25" s="202" t="s">
        <v>59</v>
      </c>
      <c r="B25" s="206" t="s">
        <v>5</v>
      </c>
      <c r="C25" s="207">
        <v>41987</v>
      </c>
      <c r="D25" s="208" t="s">
        <v>75</v>
      </c>
      <c r="E25" s="199">
        <v>0.5</v>
      </c>
      <c r="F25" s="210">
        <f t="shared" si="1"/>
        <v>5</v>
      </c>
      <c r="G25" s="200" t="s">
        <v>66</v>
      </c>
      <c r="H25" s="200" t="s">
        <v>67</v>
      </c>
      <c r="I25" s="212" t="str">
        <f t="shared" si="0"/>
        <v>3. LIGA MUŽI C   2014 - 2015_41987</v>
      </c>
    </row>
    <row r="26" spans="1:9" ht="18">
      <c r="A26" s="202" t="s">
        <v>59</v>
      </c>
      <c r="B26" s="206" t="s">
        <v>5</v>
      </c>
      <c r="C26" s="207">
        <v>41987</v>
      </c>
      <c r="D26" s="208" t="s">
        <v>75</v>
      </c>
      <c r="E26" s="199">
        <v>0.5</v>
      </c>
      <c r="F26" s="210">
        <f t="shared" si="1"/>
        <v>6</v>
      </c>
      <c r="G26" s="200" t="s">
        <v>64</v>
      </c>
      <c r="H26" s="200" t="s">
        <v>63</v>
      </c>
      <c r="I26" s="212" t="str">
        <f t="shared" si="0"/>
        <v>3. LIGA MUŽI C   2014 - 2015_41987</v>
      </c>
    </row>
    <row r="27" spans="1:9" ht="18">
      <c r="A27" s="202" t="s">
        <v>59</v>
      </c>
      <c r="B27" s="205" t="s">
        <v>6</v>
      </c>
      <c r="C27" s="204">
        <v>42049</v>
      </c>
      <c r="D27" s="203" t="s">
        <v>76</v>
      </c>
      <c r="E27" s="196">
        <v>0.4166666666666667</v>
      </c>
      <c r="F27" s="210">
        <f t="shared" si="1"/>
        <v>1</v>
      </c>
      <c r="G27" s="197" t="s">
        <v>61</v>
      </c>
      <c r="H27" s="198" t="s">
        <v>66</v>
      </c>
      <c r="I27" s="212" t="str">
        <f t="shared" si="0"/>
        <v>3. LIGA MUŽI C   2014 - 2015_42049</v>
      </c>
    </row>
    <row r="28" spans="1:9" ht="18">
      <c r="A28" s="202" t="s">
        <v>59</v>
      </c>
      <c r="B28" s="205" t="s">
        <v>6</v>
      </c>
      <c r="C28" s="204">
        <v>42049</v>
      </c>
      <c r="D28" s="203" t="s">
        <v>76</v>
      </c>
      <c r="E28" s="196">
        <v>0.4166666666666667</v>
      </c>
      <c r="F28" s="210">
        <f t="shared" si="1"/>
        <v>2</v>
      </c>
      <c r="G28" s="197" t="s">
        <v>64</v>
      </c>
      <c r="H28" s="197" t="s">
        <v>65</v>
      </c>
      <c r="I28" s="212" t="str">
        <f t="shared" si="0"/>
        <v>3. LIGA MUŽI C   2014 - 2015_42049</v>
      </c>
    </row>
    <row r="29" spans="1:9" ht="18">
      <c r="A29" s="202" t="s">
        <v>59</v>
      </c>
      <c r="B29" s="205" t="s">
        <v>6</v>
      </c>
      <c r="C29" s="204">
        <v>42049</v>
      </c>
      <c r="D29" s="203" t="s">
        <v>76</v>
      </c>
      <c r="E29" s="196">
        <v>0.4166666666666667</v>
      </c>
      <c r="F29" s="210">
        <f t="shared" si="1"/>
        <v>3</v>
      </c>
      <c r="G29" s="197" t="s">
        <v>67</v>
      </c>
      <c r="H29" s="197" t="s">
        <v>63</v>
      </c>
      <c r="I29" s="212" t="str">
        <f t="shared" si="0"/>
        <v>3. LIGA MUŽI C   2014 - 2015_42049</v>
      </c>
    </row>
    <row r="30" spans="1:9" ht="18">
      <c r="A30" s="202" t="s">
        <v>59</v>
      </c>
      <c r="B30" s="205" t="s">
        <v>6</v>
      </c>
      <c r="C30" s="204">
        <v>42049</v>
      </c>
      <c r="D30" s="203" t="s">
        <v>76</v>
      </c>
      <c r="E30" s="196">
        <v>0.5</v>
      </c>
      <c r="F30" s="210">
        <f t="shared" si="1"/>
        <v>4</v>
      </c>
      <c r="G30" s="197" t="s">
        <v>64</v>
      </c>
      <c r="H30" s="197" t="s">
        <v>66</v>
      </c>
      <c r="I30" s="212" t="str">
        <f t="shared" si="0"/>
        <v>3. LIGA MUŽI C   2014 - 2015_42049</v>
      </c>
    </row>
    <row r="31" spans="1:9" ht="18">
      <c r="A31" s="202" t="s">
        <v>59</v>
      </c>
      <c r="B31" s="205" t="s">
        <v>6</v>
      </c>
      <c r="C31" s="204">
        <v>42049</v>
      </c>
      <c r="D31" s="203" t="s">
        <v>76</v>
      </c>
      <c r="E31" s="196">
        <v>0.5</v>
      </c>
      <c r="F31" s="210">
        <f t="shared" si="1"/>
        <v>5</v>
      </c>
      <c r="G31" s="197" t="s">
        <v>65</v>
      </c>
      <c r="H31" s="197" t="s">
        <v>63</v>
      </c>
      <c r="I31" s="212" t="str">
        <f t="shared" si="0"/>
        <v>3. LIGA MUŽI C   2014 - 2015_42049</v>
      </c>
    </row>
    <row r="32" spans="1:9" ht="18">
      <c r="A32" s="202" t="s">
        <v>59</v>
      </c>
      <c r="B32" s="205" t="s">
        <v>6</v>
      </c>
      <c r="C32" s="204">
        <v>42049</v>
      </c>
      <c r="D32" s="203" t="s">
        <v>76</v>
      </c>
      <c r="E32" s="196">
        <v>0.5</v>
      </c>
      <c r="F32" s="210">
        <f t="shared" si="1"/>
        <v>6</v>
      </c>
      <c r="G32" s="197" t="s">
        <v>61</v>
      </c>
      <c r="H32" s="197" t="s">
        <v>67</v>
      </c>
      <c r="I32" s="212" t="str">
        <f t="shared" si="0"/>
        <v>3. LIGA MUŽI C   2014 - 2015_42049</v>
      </c>
    </row>
    <row r="33" spans="1:9" ht="18">
      <c r="A33" s="202" t="s">
        <v>59</v>
      </c>
      <c r="B33" s="206" t="s">
        <v>62</v>
      </c>
      <c r="C33" s="207">
        <v>42050</v>
      </c>
      <c r="D33" s="208" t="s">
        <v>77</v>
      </c>
      <c r="E33" s="199">
        <v>0.4166666666666667</v>
      </c>
      <c r="F33" s="210">
        <f t="shared" si="1"/>
        <v>1</v>
      </c>
      <c r="G33" s="200" t="s">
        <v>65</v>
      </c>
      <c r="H33" s="200" t="s">
        <v>66</v>
      </c>
      <c r="I33" s="212" t="str">
        <f t="shared" si="0"/>
        <v>3. LIGA MUŽI C   2014 - 2015_42050</v>
      </c>
    </row>
    <row r="34" spans="1:9" ht="18">
      <c r="A34" s="202" t="s">
        <v>59</v>
      </c>
      <c r="B34" s="206" t="s">
        <v>62</v>
      </c>
      <c r="C34" s="207">
        <v>42050</v>
      </c>
      <c r="D34" s="208" t="s">
        <v>77</v>
      </c>
      <c r="E34" s="199">
        <v>0.4166666666666667</v>
      </c>
      <c r="F34" s="210">
        <f t="shared" si="1"/>
        <v>2</v>
      </c>
      <c r="G34" s="200" t="s">
        <v>61</v>
      </c>
      <c r="H34" s="200" t="s">
        <v>63</v>
      </c>
      <c r="I34" s="212" t="str">
        <f t="shared" si="0"/>
        <v>3. LIGA MUŽI C   2014 - 2015_42050</v>
      </c>
    </row>
    <row r="35" spans="1:9" ht="18">
      <c r="A35" s="202" t="s">
        <v>59</v>
      </c>
      <c r="B35" s="206" t="s">
        <v>62</v>
      </c>
      <c r="C35" s="207">
        <v>42050</v>
      </c>
      <c r="D35" s="208" t="s">
        <v>77</v>
      </c>
      <c r="E35" s="199">
        <v>0.4166666666666667</v>
      </c>
      <c r="F35" s="210">
        <f t="shared" si="1"/>
        <v>3</v>
      </c>
      <c r="G35" s="200" t="s">
        <v>64</v>
      </c>
      <c r="H35" s="200" t="s">
        <v>67</v>
      </c>
      <c r="I35" s="212" t="str">
        <f t="shared" si="0"/>
        <v>3. LIGA MUŽI C   2014 - 2015_42050</v>
      </c>
    </row>
    <row r="36" spans="1:9" ht="18">
      <c r="A36" s="202" t="s">
        <v>59</v>
      </c>
      <c r="B36" s="206" t="s">
        <v>62</v>
      </c>
      <c r="C36" s="207">
        <v>42050</v>
      </c>
      <c r="D36" s="208" t="s">
        <v>77</v>
      </c>
      <c r="E36" s="199">
        <v>0.5</v>
      </c>
      <c r="F36" s="210">
        <f t="shared" si="1"/>
        <v>4</v>
      </c>
      <c r="G36" s="200" t="s">
        <v>61</v>
      </c>
      <c r="H36" s="200" t="s">
        <v>64</v>
      </c>
      <c r="I36" s="212" t="str">
        <f t="shared" si="0"/>
        <v>3. LIGA MUŽI C   2014 - 2015_42050</v>
      </c>
    </row>
    <row r="37" spans="1:9" ht="18">
      <c r="A37" s="202" t="s">
        <v>59</v>
      </c>
      <c r="B37" s="206" t="s">
        <v>62</v>
      </c>
      <c r="C37" s="207">
        <v>42050</v>
      </c>
      <c r="D37" s="208" t="s">
        <v>77</v>
      </c>
      <c r="E37" s="199">
        <v>0.5</v>
      </c>
      <c r="F37" s="210">
        <f t="shared" si="1"/>
        <v>5</v>
      </c>
      <c r="G37" s="200" t="s">
        <v>65</v>
      </c>
      <c r="H37" s="200" t="s">
        <v>67</v>
      </c>
      <c r="I37" s="212" t="str">
        <f t="shared" si="0"/>
        <v>3. LIGA MUŽI C   2014 - 2015_42050</v>
      </c>
    </row>
    <row r="38" spans="1:9" ht="18">
      <c r="A38" s="202" t="s">
        <v>59</v>
      </c>
      <c r="B38" s="206" t="s">
        <v>62</v>
      </c>
      <c r="C38" s="207">
        <v>42050</v>
      </c>
      <c r="D38" s="208" t="s">
        <v>77</v>
      </c>
      <c r="E38" s="199">
        <v>0.5</v>
      </c>
      <c r="F38" s="210">
        <f t="shared" si="1"/>
        <v>6</v>
      </c>
      <c r="G38" s="200" t="s">
        <v>66</v>
      </c>
      <c r="H38" s="200" t="s">
        <v>63</v>
      </c>
      <c r="I38" s="212" t="str">
        <f t="shared" si="0"/>
        <v>3. LIGA MUŽI C   2014 - 2015_42050</v>
      </c>
    </row>
    <row r="39" spans="1:9" ht="18">
      <c r="A39" s="202" t="s">
        <v>59</v>
      </c>
      <c r="B39" s="205" t="s">
        <v>78</v>
      </c>
      <c r="C39" s="204">
        <v>42133</v>
      </c>
      <c r="D39" s="203" t="s">
        <v>74</v>
      </c>
      <c r="E39" s="196">
        <v>0.4166666666666667</v>
      </c>
      <c r="F39" s="210">
        <f t="shared" si="1"/>
        <v>1</v>
      </c>
      <c r="G39" s="197" t="s">
        <v>67</v>
      </c>
      <c r="H39" s="198" t="s">
        <v>66</v>
      </c>
      <c r="I39" s="212" t="str">
        <f t="shared" si="0"/>
        <v>3. LIGA MUŽI C   2014 - 2015_42133</v>
      </c>
    </row>
    <row r="40" spans="1:9" ht="18">
      <c r="A40" s="202" t="s">
        <v>59</v>
      </c>
      <c r="B40" s="205" t="s">
        <v>78</v>
      </c>
      <c r="C40" s="204">
        <v>42133</v>
      </c>
      <c r="D40" s="203" t="s">
        <v>74</v>
      </c>
      <c r="E40" s="196">
        <v>0.4166666666666667</v>
      </c>
      <c r="F40" s="210">
        <f t="shared" si="1"/>
        <v>2</v>
      </c>
      <c r="G40" s="197" t="s">
        <v>61</v>
      </c>
      <c r="H40" s="197" t="s">
        <v>65</v>
      </c>
      <c r="I40" s="212" t="str">
        <f t="shared" si="0"/>
        <v>3. LIGA MUŽI C   2014 - 2015_42133</v>
      </c>
    </row>
    <row r="41" spans="1:9" ht="18">
      <c r="A41" s="202" t="s">
        <v>59</v>
      </c>
      <c r="B41" s="205" t="s">
        <v>78</v>
      </c>
      <c r="C41" s="204">
        <v>42133</v>
      </c>
      <c r="D41" s="203" t="s">
        <v>74</v>
      </c>
      <c r="E41" s="196">
        <v>0.4166666666666667</v>
      </c>
      <c r="F41" s="210">
        <f t="shared" si="1"/>
        <v>3</v>
      </c>
      <c r="G41" s="197" t="s">
        <v>64</v>
      </c>
      <c r="H41" s="197" t="s">
        <v>63</v>
      </c>
      <c r="I41" s="212" t="str">
        <f t="shared" si="0"/>
        <v>3. LIGA MUŽI C   2014 - 2015_42133</v>
      </c>
    </row>
    <row r="42" spans="1:9" ht="18">
      <c r="A42" s="202" t="s">
        <v>59</v>
      </c>
      <c r="B42" s="205" t="s">
        <v>78</v>
      </c>
      <c r="C42" s="204">
        <v>42133</v>
      </c>
      <c r="D42" s="203" t="s">
        <v>74</v>
      </c>
      <c r="E42" s="196">
        <v>0.5</v>
      </c>
      <c r="F42" s="210">
        <f t="shared" si="1"/>
        <v>4</v>
      </c>
      <c r="G42" s="197" t="s">
        <v>61</v>
      </c>
      <c r="H42" s="197" t="s">
        <v>66</v>
      </c>
      <c r="I42" s="212" t="str">
        <f t="shared" si="0"/>
        <v>3. LIGA MUŽI C   2014 - 2015_42133</v>
      </c>
    </row>
    <row r="43" spans="1:9" ht="18">
      <c r="A43" s="202" t="s">
        <v>59</v>
      </c>
      <c r="B43" s="205" t="s">
        <v>78</v>
      </c>
      <c r="C43" s="204">
        <v>42133</v>
      </c>
      <c r="D43" s="203" t="s">
        <v>74</v>
      </c>
      <c r="E43" s="196">
        <v>0.5</v>
      </c>
      <c r="F43" s="210">
        <f t="shared" si="1"/>
        <v>5</v>
      </c>
      <c r="G43" s="197" t="s">
        <v>64</v>
      </c>
      <c r="H43" s="197" t="s">
        <v>65</v>
      </c>
      <c r="I43" s="212" t="str">
        <f t="shared" si="0"/>
        <v>3. LIGA MUŽI C   2014 - 2015_42133</v>
      </c>
    </row>
    <row r="44" spans="1:9" ht="18">
      <c r="A44" s="202" t="s">
        <v>59</v>
      </c>
      <c r="B44" s="205" t="s">
        <v>78</v>
      </c>
      <c r="C44" s="204">
        <v>42133</v>
      </c>
      <c r="D44" s="203" t="s">
        <v>74</v>
      </c>
      <c r="E44" s="196">
        <v>0.5</v>
      </c>
      <c r="F44" s="210">
        <f t="shared" si="1"/>
        <v>6</v>
      </c>
      <c r="G44" s="197" t="s">
        <v>67</v>
      </c>
      <c r="H44" s="197" t="s">
        <v>63</v>
      </c>
      <c r="I44" s="212" t="str">
        <f t="shared" si="0"/>
        <v>3. LIGA MUŽI C   2014 - 2015_42133</v>
      </c>
    </row>
    <row r="45" spans="1:9" ht="18">
      <c r="A45" s="202" t="s">
        <v>59</v>
      </c>
      <c r="B45" s="206" t="s">
        <v>79</v>
      </c>
      <c r="C45" s="207">
        <v>42134</v>
      </c>
      <c r="D45" s="208" t="s">
        <v>80</v>
      </c>
      <c r="E45" s="199">
        <v>0.4166666666666667</v>
      </c>
      <c r="F45" s="210">
        <f t="shared" si="1"/>
        <v>1</v>
      </c>
      <c r="G45" s="200" t="s">
        <v>66</v>
      </c>
      <c r="H45" s="200" t="s">
        <v>64</v>
      </c>
      <c r="I45" s="212" t="str">
        <f t="shared" si="0"/>
        <v>3. LIGA MUŽI C   2014 - 2015_42134</v>
      </c>
    </row>
    <row r="46" spans="1:9" ht="18">
      <c r="A46" s="202" t="s">
        <v>59</v>
      </c>
      <c r="B46" s="206" t="s">
        <v>79</v>
      </c>
      <c r="C46" s="207">
        <v>42134</v>
      </c>
      <c r="D46" s="208" t="s">
        <v>80</v>
      </c>
      <c r="E46" s="199">
        <v>0.4166666666666667</v>
      </c>
      <c r="F46" s="210">
        <f t="shared" si="1"/>
        <v>2</v>
      </c>
      <c r="G46" s="200" t="s">
        <v>61</v>
      </c>
      <c r="H46" s="200" t="s">
        <v>67</v>
      </c>
      <c r="I46" s="212" t="str">
        <f t="shared" si="0"/>
        <v>3. LIGA MUŽI C   2014 - 2015_42134</v>
      </c>
    </row>
    <row r="47" spans="1:9" ht="18">
      <c r="A47" s="202" t="s">
        <v>59</v>
      </c>
      <c r="B47" s="206" t="s">
        <v>79</v>
      </c>
      <c r="C47" s="207">
        <v>42134</v>
      </c>
      <c r="D47" s="208" t="s">
        <v>80</v>
      </c>
      <c r="E47" s="199">
        <v>0.4166666666666667</v>
      </c>
      <c r="F47" s="210">
        <f t="shared" si="1"/>
        <v>3</v>
      </c>
      <c r="G47" s="200" t="s">
        <v>65</v>
      </c>
      <c r="H47" s="200" t="s">
        <v>63</v>
      </c>
      <c r="I47" s="212" t="str">
        <f t="shared" si="0"/>
        <v>3. LIGA MUŽI C   2014 - 2015_42134</v>
      </c>
    </row>
    <row r="48" spans="1:9" ht="18">
      <c r="A48" s="202" t="s">
        <v>101</v>
      </c>
      <c r="B48" s="218" t="s">
        <v>60</v>
      </c>
      <c r="C48" s="220">
        <v>41930</v>
      </c>
      <c r="D48" s="221" t="s">
        <v>93</v>
      </c>
      <c r="E48" s="213">
        <v>0.4166666666666667</v>
      </c>
      <c r="F48" s="210">
        <f t="shared" si="1"/>
        <v>1</v>
      </c>
      <c r="G48" s="214" t="s">
        <v>89</v>
      </c>
      <c r="H48" s="215" t="s">
        <v>94</v>
      </c>
      <c r="I48" s="212" t="str">
        <f t="shared" si="0"/>
        <v>3. LIGA MUŽI A   2014 - 2015_41930</v>
      </c>
    </row>
    <row r="49" spans="1:9" ht="18">
      <c r="A49" s="202" t="s">
        <v>101</v>
      </c>
      <c r="B49" s="218" t="s">
        <v>60</v>
      </c>
      <c r="C49" s="220">
        <v>41930</v>
      </c>
      <c r="D49" s="221" t="s">
        <v>93</v>
      </c>
      <c r="E49" s="213">
        <v>0.4166666666666667</v>
      </c>
      <c r="F49" s="210">
        <f t="shared" si="1"/>
        <v>2</v>
      </c>
      <c r="G49" s="214" t="s">
        <v>95</v>
      </c>
      <c r="H49" s="214" t="s">
        <v>92</v>
      </c>
      <c r="I49" s="212" t="str">
        <f t="shared" si="0"/>
        <v>3. LIGA MUŽI A   2014 - 2015_41930</v>
      </c>
    </row>
    <row r="50" spans="1:9" ht="18">
      <c r="A50" s="202" t="s">
        <v>101</v>
      </c>
      <c r="B50" s="218" t="s">
        <v>60</v>
      </c>
      <c r="C50" s="220">
        <v>41930</v>
      </c>
      <c r="D50" s="221" t="s">
        <v>93</v>
      </c>
      <c r="E50" s="213">
        <v>0.5</v>
      </c>
      <c r="F50" s="210">
        <f t="shared" si="1"/>
        <v>3</v>
      </c>
      <c r="G50" s="214" t="s">
        <v>90</v>
      </c>
      <c r="H50" s="214" t="s">
        <v>91</v>
      </c>
      <c r="I50" s="212" t="str">
        <f t="shared" si="0"/>
        <v>3. LIGA MUŽI A   2014 - 2015_41930</v>
      </c>
    </row>
    <row r="51" spans="1:9" ht="18">
      <c r="A51" s="202" t="s">
        <v>101</v>
      </c>
      <c r="B51" s="218" t="s">
        <v>60</v>
      </c>
      <c r="C51" s="220">
        <v>41930</v>
      </c>
      <c r="D51" s="221" t="s">
        <v>93</v>
      </c>
      <c r="E51" s="213">
        <v>0.5</v>
      </c>
      <c r="F51" s="210">
        <f t="shared" si="1"/>
        <v>4</v>
      </c>
      <c r="G51" s="214" t="s">
        <v>94</v>
      </c>
      <c r="H51" s="214" t="s">
        <v>95</v>
      </c>
      <c r="I51" s="212" t="str">
        <f t="shared" si="0"/>
        <v>3. LIGA MUŽI A   2014 - 2015_41930</v>
      </c>
    </row>
    <row r="52" spans="1:9" ht="18">
      <c r="A52" s="202" t="s">
        <v>101</v>
      </c>
      <c r="B52" s="218" t="s">
        <v>60</v>
      </c>
      <c r="C52" s="220">
        <v>41930</v>
      </c>
      <c r="D52" s="221" t="s">
        <v>93</v>
      </c>
      <c r="E52" s="213">
        <v>0.5833333333333334</v>
      </c>
      <c r="F52" s="210">
        <f t="shared" si="1"/>
        <v>5</v>
      </c>
      <c r="G52" s="214" t="s">
        <v>90</v>
      </c>
      <c r="H52" s="214" t="s">
        <v>92</v>
      </c>
      <c r="I52" s="212" t="str">
        <f t="shared" si="0"/>
        <v>3. LIGA MUŽI A   2014 - 2015_41930</v>
      </c>
    </row>
    <row r="53" spans="1:9" ht="18">
      <c r="A53" s="202" t="s">
        <v>101</v>
      </c>
      <c r="B53" s="218" t="s">
        <v>60</v>
      </c>
      <c r="C53" s="220">
        <v>41930</v>
      </c>
      <c r="D53" s="221" t="s">
        <v>93</v>
      </c>
      <c r="E53" s="213">
        <v>0.5833333333333334</v>
      </c>
      <c r="F53" s="210">
        <f t="shared" si="1"/>
        <v>6</v>
      </c>
      <c r="G53" s="214" t="s">
        <v>89</v>
      </c>
      <c r="H53" s="214" t="s">
        <v>91</v>
      </c>
      <c r="I53" s="212" t="str">
        <f t="shared" si="0"/>
        <v>3. LIGA MUŽI A   2014 - 2015_41930</v>
      </c>
    </row>
    <row r="54" spans="1:9" ht="18">
      <c r="A54" s="202" t="s">
        <v>101</v>
      </c>
      <c r="B54" s="219" t="s">
        <v>3</v>
      </c>
      <c r="C54" s="222">
        <v>41931</v>
      </c>
      <c r="D54" s="223" t="s">
        <v>96</v>
      </c>
      <c r="E54" s="216">
        <v>0.4166666666666667</v>
      </c>
      <c r="F54" s="210">
        <f t="shared" si="1"/>
        <v>1</v>
      </c>
      <c r="G54" s="217" t="s">
        <v>95</v>
      </c>
      <c r="H54" s="217" t="s">
        <v>89</v>
      </c>
      <c r="I54" s="212" t="str">
        <f t="shared" si="0"/>
        <v>3. LIGA MUŽI A   2014 - 2015_41931</v>
      </c>
    </row>
    <row r="55" spans="1:9" ht="18">
      <c r="A55" s="202" t="s">
        <v>101</v>
      </c>
      <c r="B55" s="219" t="s">
        <v>3</v>
      </c>
      <c r="C55" s="222">
        <v>41931</v>
      </c>
      <c r="D55" s="223" t="s">
        <v>96</v>
      </c>
      <c r="E55" s="216">
        <v>0.4166666666666667</v>
      </c>
      <c r="F55" s="210">
        <f t="shared" si="1"/>
        <v>2</v>
      </c>
      <c r="G55" s="217" t="s">
        <v>94</v>
      </c>
      <c r="H55" s="217" t="s">
        <v>90</v>
      </c>
      <c r="I55" s="212" t="str">
        <f t="shared" si="0"/>
        <v>3. LIGA MUŽI A   2014 - 2015_41931</v>
      </c>
    </row>
    <row r="56" spans="1:9" ht="18">
      <c r="A56" s="202" t="s">
        <v>101</v>
      </c>
      <c r="B56" s="219" t="s">
        <v>3</v>
      </c>
      <c r="C56" s="222">
        <v>41931</v>
      </c>
      <c r="D56" s="223" t="s">
        <v>96</v>
      </c>
      <c r="E56" s="216">
        <v>0.5</v>
      </c>
      <c r="F56" s="210">
        <f t="shared" si="1"/>
        <v>3</v>
      </c>
      <c r="G56" s="217" t="s">
        <v>91</v>
      </c>
      <c r="H56" s="217" t="s">
        <v>92</v>
      </c>
      <c r="I56" s="212" t="str">
        <f t="shared" si="0"/>
        <v>3. LIGA MUŽI A   2014 - 2015_41931</v>
      </c>
    </row>
    <row r="57" spans="1:9" ht="18">
      <c r="A57" s="202" t="s">
        <v>101</v>
      </c>
      <c r="B57" s="219" t="s">
        <v>3</v>
      </c>
      <c r="C57" s="222">
        <v>41931</v>
      </c>
      <c r="D57" s="223" t="s">
        <v>96</v>
      </c>
      <c r="E57" s="216">
        <v>0.5</v>
      </c>
      <c r="F57" s="210">
        <f t="shared" si="1"/>
        <v>4</v>
      </c>
      <c r="G57" s="217" t="s">
        <v>94</v>
      </c>
      <c r="H57" s="217" t="s">
        <v>91</v>
      </c>
      <c r="I57" s="212" t="str">
        <f t="shared" si="0"/>
        <v>3. LIGA MUŽI A   2014 - 2015_41931</v>
      </c>
    </row>
    <row r="58" spans="1:9" ht="18">
      <c r="A58" s="202" t="s">
        <v>101</v>
      </c>
      <c r="B58" s="219" t="s">
        <v>3</v>
      </c>
      <c r="C58" s="222">
        <v>41931</v>
      </c>
      <c r="D58" s="223" t="s">
        <v>96</v>
      </c>
      <c r="E58" s="216">
        <v>0.5833333333333334</v>
      </c>
      <c r="F58" s="210">
        <f t="shared" si="1"/>
        <v>5</v>
      </c>
      <c r="G58" s="217" t="s">
        <v>95</v>
      </c>
      <c r="H58" s="217" t="s">
        <v>90</v>
      </c>
      <c r="I58" s="212" t="str">
        <f t="shared" si="0"/>
        <v>3. LIGA MUŽI A   2014 - 2015_41931</v>
      </c>
    </row>
    <row r="59" spans="1:9" ht="18">
      <c r="A59" s="202" t="s">
        <v>101</v>
      </c>
      <c r="B59" s="219" t="s">
        <v>3</v>
      </c>
      <c r="C59" s="222">
        <v>41931</v>
      </c>
      <c r="D59" s="223" t="s">
        <v>96</v>
      </c>
      <c r="E59" s="216">
        <v>0.5833333333333334</v>
      </c>
      <c r="F59" s="210">
        <f t="shared" si="1"/>
        <v>6</v>
      </c>
      <c r="G59" s="217" t="s">
        <v>92</v>
      </c>
      <c r="H59" s="217" t="s">
        <v>89</v>
      </c>
      <c r="I59" s="212" t="str">
        <f t="shared" si="0"/>
        <v>3. LIGA MUŽI A   2014 - 2015_41931</v>
      </c>
    </row>
    <row r="60" spans="1:9" ht="18">
      <c r="A60" s="202" t="s">
        <v>101</v>
      </c>
      <c r="B60" s="218" t="s">
        <v>4</v>
      </c>
      <c r="C60" s="220">
        <v>41986</v>
      </c>
      <c r="D60" s="221" t="s">
        <v>97</v>
      </c>
      <c r="E60" s="213">
        <v>0.4166666666666667</v>
      </c>
      <c r="F60" s="210">
        <f t="shared" si="1"/>
        <v>1</v>
      </c>
      <c r="G60" s="214" t="s">
        <v>90</v>
      </c>
      <c r="H60" s="215" t="s">
        <v>89</v>
      </c>
      <c r="I60" s="212" t="str">
        <f t="shared" si="0"/>
        <v>3. LIGA MUŽI A   2014 - 2015_41986</v>
      </c>
    </row>
    <row r="61" spans="1:9" ht="18">
      <c r="A61" s="202" t="s">
        <v>101</v>
      </c>
      <c r="B61" s="218" t="s">
        <v>4</v>
      </c>
      <c r="C61" s="220">
        <v>41986</v>
      </c>
      <c r="D61" s="221" t="s">
        <v>97</v>
      </c>
      <c r="E61" s="213">
        <v>0.4166666666666667</v>
      </c>
      <c r="F61" s="210">
        <f t="shared" si="1"/>
        <v>2</v>
      </c>
      <c r="G61" s="214" t="s">
        <v>95</v>
      </c>
      <c r="H61" s="214" t="s">
        <v>91</v>
      </c>
      <c r="I61" s="212" t="str">
        <f t="shared" si="0"/>
        <v>3. LIGA MUŽI A   2014 - 2015_41986</v>
      </c>
    </row>
    <row r="62" spans="1:9" ht="18">
      <c r="A62" s="202" t="s">
        <v>101</v>
      </c>
      <c r="B62" s="218" t="s">
        <v>4</v>
      </c>
      <c r="C62" s="220">
        <v>41986</v>
      </c>
      <c r="D62" s="221" t="s">
        <v>97</v>
      </c>
      <c r="E62" s="213">
        <v>0.4166666666666667</v>
      </c>
      <c r="F62" s="210">
        <f t="shared" si="1"/>
        <v>3</v>
      </c>
      <c r="G62" s="214" t="s">
        <v>94</v>
      </c>
      <c r="H62" s="214" t="s">
        <v>92</v>
      </c>
      <c r="I62" s="212" t="str">
        <f t="shared" si="0"/>
        <v>3. LIGA MUŽI A   2014 - 2015_41986</v>
      </c>
    </row>
    <row r="63" spans="1:9" ht="18">
      <c r="A63" s="202" t="s">
        <v>101</v>
      </c>
      <c r="B63" s="218" t="s">
        <v>4</v>
      </c>
      <c r="C63" s="220">
        <v>41986</v>
      </c>
      <c r="D63" s="221" t="s">
        <v>97</v>
      </c>
      <c r="E63" s="213">
        <v>0.5</v>
      </c>
      <c r="F63" s="210">
        <f t="shared" si="1"/>
        <v>4</v>
      </c>
      <c r="G63" s="214" t="s">
        <v>95</v>
      </c>
      <c r="H63" s="214" t="s">
        <v>92</v>
      </c>
      <c r="I63" s="212" t="str">
        <f t="shared" si="0"/>
        <v>3. LIGA MUŽI A   2014 - 2015_41986</v>
      </c>
    </row>
    <row r="64" spans="1:9" ht="18">
      <c r="A64" s="202" t="s">
        <v>101</v>
      </c>
      <c r="B64" s="218" t="s">
        <v>4</v>
      </c>
      <c r="C64" s="220">
        <v>41986</v>
      </c>
      <c r="D64" s="221" t="s">
        <v>97</v>
      </c>
      <c r="E64" s="213">
        <v>0.5</v>
      </c>
      <c r="F64" s="210">
        <f t="shared" si="1"/>
        <v>5</v>
      </c>
      <c r="G64" s="214" t="s">
        <v>90</v>
      </c>
      <c r="H64" s="214" t="s">
        <v>91</v>
      </c>
      <c r="I64" s="212" t="str">
        <f t="shared" si="0"/>
        <v>3. LIGA MUŽI A   2014 - 2015_41986</v>
      </c>
    </row>
    <row r="65" spans="1:9" ht="18">
      <c r="A65" s="202" t="s">
        <v>101</v>
      </c>
      <c r="B65" s="218" t="s">
        <v>4</v>
      </c>
      <c r="C65" s="220">
        <v>41986</v>
      </c>
      <c r="D65" s="221" t="s">
        <v>97</v>
      </c>
      <c r="E65" s="213">
        <v>0.5</v>
      </c>
      <c r="F65" s="210">
        <f t="shared" si="1"/>
        <v>6</v>
      </c>
      <c r="G65" s="214" t="s">
        <v>94</v>
      </c>
      <c r="H65" s="214" t="s">
        <v>89</v>
      </c>
      <c r="I65" s="212" t="str">
        <f t="shared" si="0"/>
        <v>3. LIGA MUŽI A   2014 - 2015_41986</v>
      </c>
    </row>
    <row r="66" spans="1:9" ht="18">
      <c r="A66" s="202" t="s">
        <v>101</v>
      </c>
      <c r="B66" s="219" t="s">
        <v>5</v>
      </c>
      <c r="C66" s="222">
        <v>41987</v>
      </c>
      <c r="D66" s="223" t="s">
        <v>98</v>
      </c>
      <c r="E66" s="216">
        <v>0.4166666666666667</v>
      </c>
      <c r="F66" s="210">
        <f t="shared" si="1"/>
        <v>1</v>
      </c>
      <c r="G66" s="217" t="s">
        <v>94</v>
      </c>
      <c r="H66" s="217" t="s">
        <v>95</v>
      </c>
      <c r="I66" s="212" t="str">
        <f t="shared" si="0"/>
        <v>3. LIGA MUŽI A   2014 - 2015_41987</v>
      </c>
    </row>
    <row r="67" spans="1:9" ht="18">
      <c r="A67" s="202" t="s">
        <v>101</v>
      </c>
      <c r="B67" s="219" t="s">
        <v>5</v>
      </c>
      <c r="C67" s="222">
        <v>41987</v>
      </c>
      <c r="D67" s="223" t="s">
        <v>98</v>
      </c>
      <c r="E67" s="216">
        <v>0.4166666666666667</v>
      </c>
      <c r="F67" s="210">
        <f t="shared" si="1"/>
        <v>2</v>
      </c>
      <c r="G67" s="217" t="s">
        <v>90</v>
      </c>
      <c r="H67" s="217" t="s">
        <v>92</v>
      </c>
      <c r="I67" s="212" t="str">
        <f t="shared" si="0"/>
        <v>3. LIGA MUŽI A   2014 - 2015_41987</v>
      </c>
    </row>
    <row r="68" spans="1:9" ht="18">
      <c r="A68" s="202" t="s">
        <v>101</v>
      </c>
      <c r="B68" s="219" t="s">
        <v>5</v>
      </c>
      <c r="C68" s="222">
        <v>41987</v>
      </c>
      <c r="D68" s="223" t="s">
        <v>98</v>
      </c>
      <c r="E68" s="216">
        <v>0.4166666666666667</v>
      </c>
      <c r="F68" s="210">
        <f t="shared" si="1"/>
        <v>3</v>
      </c>
      <c r="G68" s="217" t="s">
        <v>91</v>
      </c>
      <c r="H68" s="217" t="s">
        <v>89</v>
      </c>
      <c r="I68" s="212" t="str">
        <f aca="true" t="shared" si="2" ref="I68:I131">CONCATENATE(A68,"_",C68)</f>
        <v>3. LIGA MUŽI A   2014 - 2015_41987</v>
      </c>
    </row>
    <row r="69" spans="1:9" ht="18">
      <c r="A69" s="202" t="s">
        <v>101</v>
      </c>
      <c r="B69" s="219" t="s">
        <v>5</v>
      </c>
      <c r="C69" s="222">
        <v>41987</v>
      </c>
      <c r="D69" s="223" t="s">
        <v>98</v>
      </c>
      <c r="E69" s="216">
        <v>0.5</v>
      </c>
      <c r="F69" s="210">
        <f aca="true" t="shared" si="3" ref="F69:F132">IF(B68&lt;&gt;B69,1,F68+1)</f>
        <v>4</v>
      </c>
      <c r="G69" s="217" t="s">
        <v>94</v>
      </c>
      <c r="H69" s="217" t="s">
        <v>90</v>
      </c>
      <c r="I69" s="212" t="str">
        <f t="shared" si="2"/>
        <v>3. LIGA MUŽI A   2014 - 2015_41987</v>
      </c>
    </row>
    <row r="70" spans="1:9" ht="18">
      <c r="A70" s="202" t="s">
        <v>101</v>
      </c>
      <c r="B70" s="219" t="s">
        <v>5</v>
      </c>
      <c r="C70" s="222">
        <v>41987</v>
      </c>
      <c r="D70" s="223" t="s">
        <v>98</v>
      </c>
      <c r="E70" s="216">
        <v>0.5</v>
      </c>
      <c r="F70" s="210">
        <f t="shared" si="3"/>
        <v>5</v>
      </c>
      <c r="G70" s="217" t="s">
        <v>91</v>
      </c>
      <c r="H70" s="217" t="s">
        <v>92</v>
      </c>
      <c r="I70" s="212" t="str">
        <f t="shared" si="2"/>
        <v>3. LIGA MUŽI A   2014 - 2015_41987</v>
      </c>
    </row>
    <row r="71" spans="1:9" ht="18">
      <c r="A71" s="202" t="s">
        <v>101</v>
      </c>
      <c r="B71" s="219" t="s">
        <v>5</v>
      </c>
      <c r="C71" s="222">
        <v>41987</v>
      </c>
      <c r="D71" s="223" t="s">
        <v>98</v>
      </c>
      <c r="E71" s="216">
        <v>0.5</v>
      </c>
      <c r="F71" s="210">
        <f t="shared" si="3"/>
        <v>6</v>
      </c>
      <c r="G71" s="217" t="s">
        <v>95</v>
      </c>
      <c r="H71" s="217" t="s">
        <v>89</v>
      </c>
      <c r="I71" s="212" t="str">
        <f t="shared" si="2"/>
        <v>3. LIGA MUŽI A   2014 - 2015_41987</v>
      </c>
    </row>
    <row r="72" spans="1:9" ht="18">
      <c r="A72" s="202" t="s">
        <v>101</v>
      </c>
      <c r="B72" s="218" t="s">
        <v>6</v>
      </c>
      <c r="C72" s="220">
        <v>42049</v>
      </c>
      <c r="D72" s="221" t="s">
        <v>99</v>
      </c>
      <c r="E72" s="213">
        <v>0.4166666666666667</v>
      </c>
      <c r="F72" s="210">
        <f t="shared" si="3"/>
        <v>1</v>
      </c>
      <c r="G72" s="214" t="s">
        <v>91</v>
      </c>
      <c r="H72" s="215" t="s">
        <v>94</v>
      </c>
      <c r="I72" s="212" t="str">
        <f t="shared" si="2"/>
        <v>3. LIGA MUŽI A   2014 - 2015_42049</v>
      </c>
    </row>
    <row r="73" spans="1:9" ht="18">
      <c r="A73" s="202" t="s">
        <v>101</v>
      </c>
      <c r="B73" s="218" t="s">
        <v>6</v>
      </c>
      <c r="C73" s="220">
        <v>42049</v>
      </c>
      <c r="D73" s="221" t="s">
        <v>99</v>
      </c>
      <c r="E73" s="213">
        <v>0.4166666666666667</v>
      </c>
      <c r="F73" s="210">
        <f t="shared" si="3"/>
        <v>2</v>
      </c>
      <c r="G73" s="214" t="s">
        <v>95</v>
      </c>
      <c r="H73" s="214" t="s">
        <v>90</v>
      </c>
      <c r="I73" s="212" t="str">
        <f t="shared" si="2"/>
        <v>3. LIGA MUŽI A   2014 - 2015_42049</v>
      </c>
    </row>
    <row r="74" spans="1:9" ht="18">
      <c r="A74" s="202" t="s">
        <v>101</v>
      </c>
      <c r="B74" s="218" t="s">
        <v>6</v>
      </c>
      <c r="C74" s="220">
        <v>42049</v>
      </c>
      <c r="D74" s="221" t="s">
        <v>99</v>
      </c>
      <c r="E74" s="213">
        <v>0.4166666666666667</v>
      </c>
      <c r="F74" s="210">
        <f t="shared" si="3"/>
        <v>3</v>
      </c>
      <c r="G74" s="214" t="s">
        <v>92</v>
      </c>
      <c r="H74" s="214" t="s">
        <v>89</v>
      </c>
      <c r="I74" s="212" t="str">
        <f t="shared" si="2"/>
        <v>3. LIGA MUŽI A   2014 - 2015_42049</v>
      </c>
    </row>
    <row r="75" spans="1:9" ht="18">
      <c r="A75" s="202" t="s">
        <v>101</v>
      </c>
      <c r="B75" s="218" t="s">
        <v>6</v>
      </c>
      <c r="C75" s="220">
        <v>42049</v>
      </c>
      <c r="D75" s="221" t="s">
        <v>99</v>
      </c>
      <c r="E75" s="213">
        <v>0.5</v>
      </c>
      <c r="F75" s="210">
        <f t="shared" si="3"/>
        <v>4</v>
      </c>
      <c r="G75" s="214" t="s">
        <v>95</v>
      </c>
      <c r="H75" s="214" t="s">
        <v>91</v>
      </c>
      <c r="I75" s="212" t="str">
        <f t="shared" si="2"/>
        <v>3. LIGA MUŽI A   2014 - 2015_42049</v>
      </c>
    </row>
    <row r="76" spans="1:9" ht="18">
      <c r="A76" s="202" t="s">
        <v>101</v>
      </c>
      <c r="B76" s="218" t="s">
        <v>6</v>
      </c>
      <c r="C76" s="220">
        <v>42049</v>
      </c>
      <c r="D76" s="221" t="s">
        <v>99</v>
      </c>
      <c r="E76" s="213">
        <v>0.5</v>
      </c>
      <c r="F76" s="210">
        <f t="shared" si="3"/>
        <v>5</v>
      </c>
      <c r="G76" s="214" t="s">
        <v>90</v>
      </c>
      <c r="H76" s="214" t="s">
        <v>89</v>
      </c>
      <c r="I76" s="212" t="str">
        <f t="shared" si="2"/>
        <v>3. LIGA MUŽI A   2014 - 2015_42049</v>
      </c>
    </row>
    <row r="77" spans="1:9" ht="18">
      <c r="A77" s="202" t="s">
        <v>101</v>
      </c>
      <c r="B77" s="218" t="s">
        <v>6</v>
      </c>
      <c r="C77" s="220">
        <v>42049</v>
      </c>
      <c r="D77" s="221" t="s">
        <v>99</v>
      </c>
      <c r="E77" s="213">
        <v>0.5</v>
      </c>
      <c r="F77" s="210">
        <f t="shared" si="3"/>
        <v>6</v>
      </c>
      <c r="G77" s="214" t="s">
        <v>94</v>
      </c>
      <c r="H77" s="214" t="s">
        <v>92</v>
      </c>
      <c r="I77" s="212" t="str">
        <f t="shared" si="2"/>
        <v>3. LIGA MUŽI A   2014 - 2015_42049</v>
      </c>
    </row>
    <row r="78" spans="1:9" ht="18">
      <c r="A78" s="202" t="s">
        <v>101</v>
      </c>
      <c r="B78" s="219" t="s">
        <v>62</v>
      </c>
      <c r="C78" s="222">
        <v>42050</v>
      </c>
      <c r="D78" s="223" t="s">
        <v>100</v>
      </c>
      <c r="E78" s="216">
        <v>0.4166666666666667</v>
      </c>
      <c r="F78" s="210">
        <f t="shared" si="3"/>
        <v>1</v>
      </c>
      <c r="G78" s="217" t="s">
        <v>92</v>
      </c>
      <c r="H78" s="217" t="s">
        <v>95</v>
      </c>
      <c r="I78" s="212" t="str">
        <f t="shared" si="2"/>
        <v>3. LIGA MUŽI A   2014 - 2015_42050</v>
      </c>
    </row>
    <row r="79" spans="1:9" ht="18">
      <c r="A79" s="202" t="s">
        <v>101</v>
      </c>
      <c r="B79" s="219" t="s">
        <v>62</v>
      </c>
      <c r="C79" s="222">
        <v>42050</v>
      </c>
      <c r="D79" s="223" t="s">
        <v>100</v>
      </c>
      <c r="E79" s="216">
        <v>0.4166666666666667</v>
      </c>
      <c r="F79" s="210">
        <f t="shared" si="3"/>
        <v>2</v>
      </c>
      <c r="G79" s="217" t="s">
        <v>94</v>
      </c>
      <c r="H79" s="217" t="s">
        <v>89</v>
      </c>
      <c r="I79" s="212" t="str">
        <f t="shared" si="2"/>
        <v>3. LIGA MUŽI A   2014 - 2015_42050</v>
      </c>
    </row>
    <row r="80" spans="1:9" ht="18">
      <c r="A80" s="202" t="s">
        <v>101</v>
      </c>
      <c r="B80" s="219" t="s">
        <v>62</v>
      </c>
      <c r="C80" s="222">
        <v>42050</v>
      </c>
      <c r="D80" s="223" t="s">
        <v>100</v>
      </c>
      <c r="E80" s="216">
        <v>0.4166666666666667</v>
      </c>
      <c r="F80" s="210">
        <f t="shared" si="3"/>
        <v>3</v>
      </c>
      <c r="G80" s="217" t="s">
        <v>90</v>
      </c>
      <c r="H80" s="217" t="s">
        <v>91</v>
      </c>
      <c r="I80" s="212" t="str">
        <f t="shared" si="2"/>
        <v>3. LIGA MUŽI A   2014 - 2015_42050</v>
      </c>
    </row>
    <row r="81" spans="1:9" ht="18">
      <c r="A81" s="202" t="s">
        <v>101</v>
      </c>
      <c r="B81" s="219" t="s">
        <v>62</v>
      </c>
      <c r="C81" s="222">
        <v>42050</v>
      </c>
      <c r="D81" s="223" t="s">
        <v>100</v>
      </c>
      <c r="E81" s="216">
        <v>0.5</v>
      </c>
      <c r="F81" s="210">
        <f t="shared" si="3"/>
        <v>4</v>
      </c>
      <c r="G81" s="217" t="s">
        <v>94</v>
      </c>
      <c r="H81" s="217" t="s">
        <v>95</v>
      </c>
      <c r="I81" s="212" t="str">
        <f t="shared" si="2"/>
        <v>3. LIGA MUŽI A   2014 - 2015_42050</v>
      </c>
    </row>
    <row r="82" spans="1:9" ht="18">
      <c r="A82" s="202" t="s">
        <v>101</v>
      </c>
      <c r="B82" s="219" t="s">
        <v>62</v>
      </c>
      <c r="C82" s="222">
        <v>42050</v>
      </c>
      <c r="D82" s="223" t="s">
        <v>100</v>
      </c>
      <c r="E82" s="216">
        <v>0.5</v>
      </c>
      <c r="F82" s="210">
        <f t="shared" si="3"/>
        <v>5</v>
      </c>
      <c r="G82" s="217" t="s">
        <v>90</v>
      </c>
      <c r="H82" s="217" t="s">
        <v>92</v>
      </c>
      <c r="I82" s="212" t="str">
        <f t="shared" si="2"/>
        <v>3. LIGA MUŽI A   2014 - 2015_42050</v>
      </c>
    </row>
    <row r="83" spans="1:9" ht="18">
      <c r="A83" s="202" t="s">
        <v>101</v>
      </c>
      <c r="B83" s="219" t="s">
        <v>62</v>
      </c>
      <c r="C83" s="222">
        <v>42050</v>
      </c>
      <c r="D83" s="223" t="s">
        <v>100</v>
      </c>
      <c r="E83" s="216">
        <v>0.5</v>
      </c>
      <c r="F83" s="210">
        <f t="shared" si="3"/>
        <v>6</v>
      </c>
      <c r="G83" s="217" t="s">
        <v>91</v>
      </c>
      <c r="H83" s="217" t="s">
        <v>89</v>
      </c>
      <c r="I83" s="212" t="str">
        <f t="shared" si="2"/>
        <v>3. LIGA MUŽI A   2014 - 2015_42050</v>
      </c>
    </row>
    <row r="84" spans="1:9" ht="18">
      <c r="A84" s="202" t="s">
        <v>101</v>
      </c>
      <c r="B84" s="218" t="s">
        <v>78</v>
      </c>
      <c r="C84" s="220">
        <v>42133</v>
      </c>
      <c r="D84" s="221" t="s">
        <v>97</v>
      </c>
      <c r="E84" s="213">
        <v>0.4166666666666667</v>
      </c>
      <c r="F84" s="210">
        <f t="shared" si="3"/>
        <v>1</v>
      </c>
      <c r="G84" s="214" t="s">
        <v>90</v>
      </c>
      <c r="H84" s="215" t="s">
        <v>94</v>
      </c>
      <c r="I84" s="212" t="str">
        <f t="shared" si="2"/>
        <v>3. LIGA MUŽI A   2014 - 2015_42133</v>
      </c>
    </row>
    <row r="85" spans="1:9" ht="18">
      <c r="A85" s="202" t="s">
        <v>101</v>
      </c>
      <c r="B85" s="218" t="s">
        <v>78</v>
      </c>
      <c r="C85" s="220">
        <v>42133</v>
      </c>
      <c r="D85" s="221" t="s">
        <v>97</v>
      </c>
      <c r="E85" s="213">
        <v>0.4166666666666667</v>
      </c>
      <c r="F85" s="210">
        <f t="shared" si="3"/>
        <v>2</v>
      </c>
      <c r="G85" s="214" t="s">
        <v>91</v>
      </c>
      <c r="H85" s="214" t="s">
        <v>92</v>
      </c>
      <c r="I85" s="212" t="str">
        <f t="shared" si="2"/>
        <v>3. LIGA MUŽI A   2014 - 2015_42133</v>
      </c>
    </row>
    <row r="86" spans="1:9" ht="18">
      <c r="A86" s="202" t="s">
        <v>101</v>
      </c>
      <c r="B86" s="218" t="s">
        <v>78</v>
      </c>
      <c r="C86" s="220">
        <v>42133</v>
      </c>
      <c r="D86" s="221" t="s">
        <v>97</v>
      </c>
      <c r="E86" s="213">
        <v>0.4166666666666667</v>
      </c>
      <c r="F86" s="210">
        <f t="shared" si="3"/>
        <v>3</v>
      </c>
      <c r="G86" s="214" t="s">
        <v>95</v>
      </c>
      <c r="H86" s="214" t="s">
        <v>89</v>
      </c>
      <c r="I86" s="212" t="str">
        <f t="shared" si="2"/>
        <v>3. LIGA MUŽI A   2014 - 2015_42133</v>
      </c>
    </row>
    <row r="87" spans="1:9" ht="18">
      <c r="A87" s="202" t="s">
        <v>101</v>
      </c>
      <c r="B87" s="218" t="s">
        <v>78</v>
      </c>
      <c r="C87" s="220">
        <v>42133</v>
      </c>
      <c r="D87" s="221" t="s">
        <v>97</v>
      </c>
      <c r="E87" s="213">
        <v>0.5</v>
      </c>
      <c r="F87" s="210">
        <f t="shared" si="3"/>
        <v>4</v>
      </c>
      <c r="G87" s="214" t="s">
        <v>94</v>
      </c>
      <c r="H87" s="214" t="s">
        <v>91</v>
      </c>
      <c r="I87" s="212" t="str">
        <f t="shared" si="2"/>
        <v>3. LIGA MUŽI A   2014 - 2015_42133</v>
      </c>
    </row>
    <row r="88" spans="1:9" ht="18">
      <c r="A88" s="202" t="s">
        <v>101</v>
      </c>
      <c r="B88" s="218" t="s">
        <v>78</v>
      </c>
      <c r="C88" s="220">
        <v>42133</v>
      </c>
      <c r="D88" s="221" t="s">
        <v>97</v>
      </c>
      <c r="E88" s="213">
        <v>0.5</v>
      </c>
      <c r="F88" s="210">
        <f t="shared" si="3"/>
        <v>5</v>
      </c>
      <c r="G88" s="214" t="s">
        <v>95</v>
      </c>
      <c r="H88" s="214" t="s">
        <v>90</v>
      </c>
      <c r="I88" s="212" t="str">
        <f t="shared" si="2"/>
        <v>3. LIGA MUŽI A   2014 - 2015_42133</v>
      </c>
    </row>
    <row r="89" spans="1:9" ht="18">
      <c r="A89" s="202" t="s">
        <v>101</v>
      </c>
      <c r="B89" s="218" t="s">
        <v>78</v>
      </c>
      <c r="C89" s="220">
        <v>42133</v>
      </c>
      <c r="D89" s="221" t="s">
        <v>97</v>
      </c>
      <c r="E89" s="213">
        <v>0.5</v>
      </c>
      <c r="F89" s="210">
        <f t="shared" si="3"/>
        <v>6</v>
      </c>
      <c r="G89" s="214" t="s">
        <v>92</v>
      </c>
      <c r="H89" s="214" t="s">
        <v>89</v>
      </c>
      <c r="I89" s="212" t="str">
        <f t="shared" si="2"/>
        <v>3. LIGA MUŽI A   2014 - 2015_42133</v>
      </c>
    </row>
    <row r="90" spans="1:9" ht="18">
      <c r="A90" s="202" t="s">
        <v>101</v>
      </c>
      <c r="B90" s="219" t="s">
        <v>79</v>
      </c>
      <c r="C90" s="222">
        <v>42134</v>
      </c>
      <c r="D90" s="223" t="s">
        <v>99</v>
      </c>
      <c r="E90" s="216">
        <v>0.4166666666666667</v>
      </c>
      <c r="F90" s="210">
        <f t="shared" si="3"/>
        <v>1</v>
      </c>
      <c r="G90" s="217" t="s">
        <v>91</v>
      </c>
      <c r="H90" s="217" t="s">
        <v>95</v>
      </c>
      <c r="I90" s="212" t="str">
        <f t="shared" si="2"/>
        <v>3. LIGA MUŽI A   2014 - 2015_42134</v>
      </c>
    </row>
    <row r="91" spans="1:9" ht="18">
      <c r="A91" s="202" t="s">
        <v>101</v>
      </c>
      <c r="B91" s="219" t="s">
        <v>79</v>
      </c>
      <c r="C91" s="222">
        <v>42134</v>
      </c>
      <c r="D91" s="223" t="s">
        <v>99</v>
      </c>
      <c r="E91" s="216">
        <v>0.4166666666666667</v>
      </c>
      <c r="F91" s="210">
        <f t="shared" si="3"/>
        <v>2</v>
      </c>
      <c r="G91" s="217" t="s">
        <v>94</v>
      </c>
      <c r="H91" s="217" t="s">
        <v>92</v>
      </c>
      <c r="I91" s="212" t="str">
        <f t="shared" si="2"/>
        <v>3. LIGA MUŽI A   2014 - 2015_42134</v>
      </c>
    </row>
    <row r="92" spans="1:9" ht="18">
      <c r="A92" s="202" t="s">
        <v>101</v>
      </c>
      <c r="B92" s="219" t="s">
        <v>79</v>
      </c>
      <c r="C92" s="222">
        <v>42134</v>
      </c>
      <c r="D92" s="223" t="s">
        <v>99</v>
      </c>
      <c r="E92" s="216">
        <v>0.4166666666666667</v>
      </c>
      <c r="F92" s="210">
        <f t="shared" si="3"/>
        <v>3</v>
      </c>
      <c r="G92" s="217" t="s">
        <v>90</v>
      </c>
      <c r="H92" s="217" t="s">
        <v>89</v>
      </c>
      <c r="I92" s="212" t="str">
        <f t="shared" si="2"/>
        <v>3. LIGA MUŽI A   2014 - 2015_42134</v>
      </c>
    </row>
    <row r="93" spans="1:9" ht="18">
      <c r="A93" s="202" t="s">
        <v>102</v>
      </c>
      <c r="B93" s="218" t="s">
        <v>60</v>
      </c>
      <c r="C93" s="220">
        <v>41930</v>
      </c>
      <c r="D93" s="221" t="s">
        <v>108</v>
      </c>
      <c r="E93" s="213">
        <v>0.4166666666666667</v>
      </c>
      <c r="F93" s="210">
        <f t="shared" si="3"/>
        <v>1</v>
      </c>
      <c r="G93" s="214" t="s">
        <v>104</v>
      </c>
      <c r="H93" s="215" t="s">
        <v>103</v>
      </c>
      <c r="I93" s="212" t="str">
        <f t="shared" si="2"/>
        <v>3. LIGA MUŽI B   2014 - 2015_41930</v>
      </c>
    </row>
    <row r="94" spans="1:9" ht="18">
      <c r="A94" s="202" t="s">
        <v>102</v>
      </c>
      <c r="B94" s="218" t="s">
        <v>60</v>
      </c>
      <c r="C94" s="220">
        <v>41930</v>
      </c>
      <c r="D94" s="221" t="s">
        <v>108</v>
      </c>
      <c r="E94" s="213">
        <v>0.4166666666666667</v>
      </c>
      <c r="F94" s="210">
        <f t="shared" si="3"/>
        <v>2</v>
      </c>
      <c r="G94" s="214" t="s">
        <v>109</v>
      </c>
      <c r="H94" s="214" t="s">
        <v>107</v>
      </c>
      <c r="I94" s="212" t="str">
        <f t="shared" si="2"/>
        <v>3. LIGA MUŽI B   2014 - 2015_41930</v>
      </c>
    </row>
    <row r="95" spans="1:9" ht="18">
      <c r="A95" s="202" t="s">
        <v>102</v>
      </c>
      <c r="B95" s="218" t="s">
        <v>60</v>
      </c>
      <c r="C95" s="220">
        <v>41930</v>
      </c>
      <c r="D95" s="221" t="s">
        <v>108</v>
      </c>
      <c r="E95" s="213">
        <v>0.5</v>
      </c>
      <c r="F95" s="210">
        <f t="shared" si="3"/>
        <v>3</v>
      </c>
      <c r="G95" s="214" t="s">
        <v>105</v>
      </c>
      <c r="H95" s="214" t="s">
        <v>106</v>
      </c>
      <c r="I95" s="212" t="str">
        <f t="shared" si="2"/>
        <v>3. LIGA MUŽI B   2014 - 2015_41930</v>
      </c>
    </row>
    <row r="96" spans="1:9" ht="18">
      <c r="A96" s="202" t="s">
        <v>102</v>
      </c>
      <c r="B96" s="218" t="s">
        <v>60</v>
      </c>
      <c r="C96" s="220">
        <v>41930</v>
      </c>
      <c r="D96" s="221" t="s">
        <v>108</v>
      </c>
      <c r="E96" s="213">
        <v>0.5</v>
      </c>
      <c r="F96" s="210">
        <f t="shared" si="3"/>
        <v>4</v>
      </c>
      <c r="G96" s="214" t="s">
        <v>103</v>
      </c>
      <c r="H96" s="214" t="s">
        <v>109</v>
      </c>
      <c r="I96" s="212" t="str">
        <f t="shared" si="2"/>
        <v>3. LIGA MUŽI B   2014 - 2015_41930</v>
      </c>
    </row>
    <row r="97" spans="1:9" ht="18">
      <c r="A97" s="202" t="s">
        <v>102</v>
      </c>
      <c r="B97" s="218" t="s">
        <v>60</v>
      </c>
      <c r="C97" s="220">
        <v>41930</v>
      </c>
      <c r="D97" s="221" t="s">
        <v>108</v>
      </c>
      <c r="E97" s="213">
        <v>0.5833333333333334</v>
      </c>
      <c r="F97" s="210">
        <f t="shared" si="3"/>
        <v>5</v>
      </c>
      <c r="G97" s="214" t="s">
        <v>105</v>
      </c>
      <c r="H97" s="214" t="s">
        <v>107</v>
      </c>
      <c r="I97" s="212" t="str">
        <f t="shared" si="2"/>
        <v>3. LIGA MUŽI B   2014 - 2015_41930</v>
      </c>
    </row>
    <row r="98" spans="1:9" ht="18">
      <c r="A98" s="202" t="s">
        <v>102</v>
      </c>
      <c r="B98" s="218" t="s">
        <v>60</v>
      </c>
      <c r="C98" s="220">
        <v>41930</v>
      </c>
      <c r="D98" s="221" t="s">
        <v>108</v>
      </c>
      <c r="E98" s="213">
        <v>0.5833333333333334</v>
      </c>
      <c r="F98" s="210">
        <f t="shared" si="3"/>
        <v>6</v>
      </c>
      <c r="G98" s="214" t="s">
        <v>104</v>
      </c>
      <c r="H98" s="214" t="s">
        <v>106</v>
      </c>
      <c r="I98" s="212" t="str">
        <f t="shared" si="2"/>
        <v>3. LIGA MUŽI B   2014 - 2015_41930</v>
      </c>
    </row>
    <row r="99" spans="1:9" ht="18">
      <c r="A99" s="202" t="s">
        <v>102</v>
      </c>
      <c r="B99" s="219" t="s">
        <v>3</v>
      </c>
      <c r="C99" s="222">
        <v>41931</v>
      </c>
      <c r="D99" s="223" t="s">
        <v>110</v>
      </c>
      <c r="E99" s="216">
        <v>0.4166666666666667</v>
      </c>
      <c r="F99" s="210">
        <f t="shared" si="3"/>
        <v>1</v>
      </c>
      <c r="G99" s="217" t="s">
        <v>103</v>
      </c>
      <c r="H99" s="217" t="s">
        <v>105</v>
      </c>
      <c r="I99" s="212" t="str">
        <f t="shared" si="2"/>
        <v>3. LIGA MUŽI B   2014 - 2015_41931</v>
      </c>
    </row>
    <row r="100" spans="1:9" ht="18">
      <c r="A100" s="202" t="s">
        <v>102</v>
      </c>
      <c r="B100" s="219" t="s">
        <v>3</v>
      </c>
      <c r="C100" s="222">
        <v>41931</v>
      </c>
      <c r="D100" s="223" t="s">
        <v>110</v>
      </c>
      <c r="E100" s="216">
        <v>0.4166666666666667</v>
      </c>
      <c r="F100" s="210">
        <f t="shared" si="3"/>
        <v>2</v>
      </c>
      <c r="G100" s="217" t="s">
        <v>106</v>
      </c>
      <c r="H100" s="217" t="s">
        <v>107</v>
      </c>
      <c r="I100" s="212" t="str">
        <f t="shared" si="2"/>
        <v>3. LIGA MUŽI B   2014 - 2015_41931</v>
      </c>
    </row>
    <row r="101" spans="1:9" ht="18">
      <c r="A101" s="202" t="s">
        <v>102</v>
      </c>
      <c r="B101" s="219" t="s">
        <v>3</v>
      </c>
      <c r="C101" s="222">
        <v>41931</v>
      </c>
      <c r="D101" s="223" t="s">
        <v>110</v>
      </c>
      <c r="E101" s="216">
        <v>0.4166666666666667</v>
      </c>
      <c r="F101" s="210">
        <f t="shared" si="3"/>
        <v>3</v>
      </c>
      <c r="G101" s="217" t="s">
        <v>109</v>
      </c>
      <c r="H101" s="217" t="s">
        <v>104</v>
      </c>
      <c r="I101" s="212" t="str">
        <f t="shared" si="2"/>
        <v>3. LIGA MUŽI B   2014 - 2015_41931</v>
      </c>
    </row>
    <row r="102" spans="1:9" ht="18">
      <c r="A102" s="202" t="s">
        <v>102</v>
      </c>
      <c r="B102" s="219" t="s">
        <v>3</v>
      </c>
      <c r="C102" s="222">
        <v>41931</v>
      </c>
      <c r="D102" s="223" t="s">
        <v>110</v>
      </c>
      <c r="E102" s="216">
        <v>0.5</v>
      </c>
      <c r="F102" s="210">
        <f t="shared" si="3"/>
        <v>4</v>
      </c>
      <c r="G102" s="217" t="s">
        <v>103</v>
      </c>
      <c r="H102" s="217" t="s">
        <v>106</v>
      </c>
      <c r="I102" s="212" t="str">
        <f t="shared" si="2"/>
        <v>3. LIGA MUŽI B   2014 - 2015_41931</v>
      </c>
    </row>
    <row r="103" spans="1:9" ht="18">
      <c r="A103" s="202" t="s">
        <v>102</v>
      </c>
      <c r="B103" s="219" t="s">
        <v>3</v>
      </c>
      <c r="C103" s="222">
        <v>41931</v>
      </c>
      <c r="D103" s="223" t="s">
        <v>110</v>
      </c>
      <c r="E103" s="216">
        <v>0.5</v>
      </c>
      <c r="F103" s="210">
        <f t="shared" si="3"/>
        <v>5</v>
      </c>
      <c r="G103" s="217" t="s">
        <v>109</v>
      </c>
      <c r="H103" s="217" t="s">
        <v>105</v>
      </c>
      <c r="I103" s="212" t="str">
        <f t="shared" si="2"/>
        <v>3. LIGA MUŽI B   2014 - 2015_41931</v>
      </c>
    </row>
    <row r="104" spans="1:9" ht="18">
      <c r="A104" s="202" t="s">
        <v>102</v>
      </c>
      <c r="B104" s="219" t="s">
        <v>3</v>
      </c>
      <c r="C104" s="222">
        <v>41931</v>
      </c>
      <c r="D104" s="223" t="s">
        <v>110</v>
      </c>
      <c r="E104" s="216">
        <v>0.5</v>
      </c>
      <c r="F104" s="210">
        <f t="shared" si="3"/>
        <v>6</v>
      </c>
      <c r="G104" s="217" t="s">
        <v>107</v>
      </c>
      <c r="H104" s="217" t="s">
        <v>104</v>
      </c>
      <c r="I104" s="212" t="str">
        <f t="shared" si="2"/>
        <v>3. LIGA MUŽI B   2014 - 2015_41931</v>
      </c>
    </row>
    <row r="105" spans="1:9" ht="18">
      <c r="A105" s="202" t="s">
        <v>102</v>
      </c>
      <c r="B105" s="218" t="s">
        <v>4</v>
      </c>
      <c r="C105" s="220">
        <v>41986</v>
      </c>
      <c r="D105" s="221" t="s">
        <v>111</v>
      </c>
      <c r="E105" s="213">
        <v>0.4166666666666667</v>
      </c>
      <c r="F105" s="210">
        <f t="shared" si="3"/>
        <v>1</v>
      </c>
      <c r="G105" s="214" t="s">
        <v>105</v>
      </c>
      <c r="H105" s="215" t="s">
        <v>104</v>
      </c>
      <c r="I105" s="212" t="str">
        <f t="shared" si="2"/>
        <v>3. LIGA MUŽI B   2014 - 2015_41986</v>
      </c>
    </row>
    <row r="106" spans="1:9" ht="18">
      <c r="A106" s="202" t="s">
        <v>102</v>
      </c>
      <c r="B106" s="218" t="s">
        <v>4</v>
      </c>
      <c r="C106" s="220">
        <v>41986</v>
      </c>
      <c r="D106" s="221" t="s">
        <v>111</v>
      </c>
      <c r="E106" s="213">
        <v>0.4166666666666667</v>
      </c>
      <c r="F106" s="210">
        <f t="shared" si="3"/>
        <v>2</v>
      </c>
      <c r="G106" s="214" t="s">
        <v>109</v>
      </c>
      <c r="H106" s="214" t="s">
        <v>106</v>
      </c>
      <c r="I106" s="212" t="str">
        <f t="shared" si="2"/>
        <v>3. LIGA MUŽI B   2014 - 2015_41986</v>
      </c>
    </row>
    <row r="107" spans="1:9" ht="18">
      <c r="A107" s="202" t="s">
        <v>102</v>
      </c>
      <c r="B107" s="218" t="s">
        <v>4</v>
      </c>
      <c r="C107" s="220">
        <v>41986</v>
      </c>
      <c r="D107" s="221" t="s">
        <v>111</v>
      </c>
      <c r="E107" s="213">
        <v>0.5</v>
      </c>
      <c r="F107" s="210">
        <f t="shared" si="3"/>
        <v>3</v>
      </c>
      <c r="G107" s="214" t="s">
        <v>103</v>
      </c>
      <c r="H107" s="214" t="s">
        <v>107</v>
      </c>
      <c r="I107" s="212" t="str">
        <f t="shared" si="2"/>
        <v>3. LIGA MUŽI B   2014 - 2015_41986</v>
      </c>
    </row>
    <row r="108" spans="1:9" ht="18">
      <c r="A108" s="202" t="s">
        <v>102</v>
      </c>
      <c r="B108" s="218" t="s">
        <v>4</v>
      </c>
      <c r="C108" s="220">
        <v>41986</v>
      </c>
      <c r="D108" s="221" t="s">
        <v>111</v>
      </c>
      <c r="E108" s="213">
        <v>0.5</v>
      </c>
      <c r="F108" s="210">
        <f t="shared" si="3"/>
        <v>4</v>
      </c>
      <c r="G108" s="214" t="s">
        <v>109</v>
      </c>
      <c r="H108" s="214" t="s">
        <v>107</v>
      </c>
      <c r="I108" s="212" t="str">
        <f t="shared" si="2"/>
        <v>3. LIGA MUŽI B   2014 - 2015_41986</v>
      </c>
    </row>
    <row r="109" spans="1:9" ht="18">
      <c r="A109" s="202" t="s">
        <v>102</v>
      </c>
      <c r="B109" s="218" t="s">
        <v>4</v>
      </c>
      <c r="C109" s="220">
        <v>41986</v>
      </c>
      <c r="D109" s="221" t="s">
        <v>111</v>
      </c>
      <c r="E109" s="213">
        <v>0.5833333333333334</v>
      </c>
      <c r="F109" s="210">
        <f t="shared" si="3"/>
        <v>5</v>
      </c>
      <c r="G109" s="214" t="s">
        <v>105</v>
      </c>
      <c r="H109" s="214" t="s">
        <v>106</v>
      </c>
      <c r="I109" s="212" t="str">
        <f t="shared" si="2"/>
        <v>3. LIGA MUŽI B   2014 - 2015_41986</v>
      </c>
    </row>
    <row r="110" spans="1:9" ht="18">
      <c r="A110" s="202" t="s">
        <v>102</v>
      </c>
      <c r="B110" s="218" t="s">
        <v>4</v>
      </c>
      <c r="C110" s="220">
        <v>41986</v>
      </c>
      <c r="D110" s="221" t="s">
        <v>111</v>
      </c>
      <c r="E110" s="213">
        <v>0.5833333333333334</v>
      </c>
      <c r="F110" s="210">
        <f t="shared" si="3"/>
        <v>6</v>
      </c>
      <c r="G110" s="214" t="s">
        <v>103</v>
      </c>
      <c r="H110" s="214" t="s">
        <v>104</v>
      </c>
      <c r="I110" s="212" t="str">
        <f t="shared" si="2"/>
        <v>3. LIGA MUŽI B   2014 - 2015_41986</v>
      </c>
    </row>
    <row r="111" spans="1:9" ht="18">
      <c r="A111" s="202" t="s">
        <v>102</v>
      </c>
      <c r="B111" s="219" t="s">
        <v>5</v>
      </c>
      <c r="C111" s="222">
        <v>41987</v>
      </c>
      <c r="D111" s="223" t="s">
        <v>112</v>
      </c>
      <c r="E111" s="216">
        <v>0.4166666666666667</v>
      </c>
      <c r="F111" s="210">
        <f t="shared" si="3"/>
        <v>1</v>
      </c>
      <c r="G111" s="217" t="s">
        <v>103</v>
      </c>
      <c r="H111" s="217" t="s">
        <v>109</v>
      </c>
      <c r="I111" s="212" t="str">
        <f t="shared" si="2"/>
        <v>3. LIGA MUŽI B   2014 - 2015_41987</v>
      </c>
    </row>
    <row r="112" spans="1:9" ht="18">
      <c r="A112" s="202" t="s">
        <v>102</v>
      </c>
      <c r="B112" s="219" t="s">
        <v>5</v>
      </c>
      <c r="C112" s="222">
        <v>41987</v>
      </c>
      <c r="D112" s="223" t="s">
        <v>112</v>
      </c>
      <c r="E112" s="216">
        <v>0.4166666666666667</v>
      </c>
      <c r="F112" s="210">
        <f t="shared" si="3"/>
        <v>2</v>
      </c>
      <c r="G112" s="217" t="s">
        <v>105</v>
      </c>
      <c r="H112" s="217" t="s">
        <v>107</v>
      </c>
      <c r="I112" s="212" t="str">
        <f t="shared" si="2"/>
        <v>3. LIGA MUŽI B   2014 - 2015_41987</v>
      </c>
    </row>
    <row r="113" spans="1:9" ht="18">
      <c r="A113" s="202" t="s">
        <v>102</v>
      </c>
      <c r="B113" s="219" t="s">
        <v>5</v>
      </c>
      <c r="C113" s="222">
        <v>41987</v>
      </c>
      <c r="D113" s="223" t="s">
        <v>112</v>
      </c>
      <c r="E113" s="216">
        <v>0.4166666666666667</v>
      </c>
      <c r="F113" s="210">
        <f t="shared" si="3"/>
        <v>3</v>
      </c>
      <c r="G113" s="217" t="s">
        <v>106</v>
      </c>
      <c r="H113" s="217" t="s">
        <v>104</v>
      </c>
      <c r="I113" s="212" t="str">
        <f t="shared" si="2"/>
        <v>3. LIGA MUŽI B   2014 - 2015_41987</v>
      </c>
    </row>
    <row r="114" spans="1:9" ht="18">
      <c r="A114" s="202" t="s">
        <v>102</v>
      </c>
      <c r="B114" s="219" t="s">
        <v>5</v>
      </c>
      <c r="C114" s="222">
        <v>41987</v>
      </c>
      <c r="D114" s="223" t="s">
        <v>112</v>
      </c>
      <c r="E114" s="216">
        <v>0.5</v>
      </c>
      <c r="F114" s="210">
        <f t="shared" si="3"/>
        <v>4</v>
      </c>
      <c r="G114" s="217" t="s">
        <v>103</v>
      </c>
      <c r="H114" s="217" t="s">
        <v>105</v>
      </c>
      <c r="I114" s="212" t="str">
        <f t="shared" si="2"/>
        <v>3. LIGA MUŽI B   2014 - 2015_41987</v>
      </c>
    </row>
    <row r="115" spans="1:9" ht="18">
      <c r="A115" s="202" t="s">
        <v>102</v>
      </c>
      <c r="B115" s="219" t="s">
        <v>5</v>
      </c>
      <c r="C115" s="222">
        <v>41987</v>
      </c>
      <c r="D115" s="223" t="s">
        <v>112</v>
      </c>
      <c r="E115" s="216">
        <v>0.5</v>
      </c>
      <c r="F115" s="210">
        <f t="shared" si="3"/>
        <v>5</v>
      </c>
      <c r="G115" s="217" t="s">
        <v>106</v>
      </c>
      <c r="H115" s="217" t="s">
        <v>107</v>
      </c>
      <c r="I115" s="212" t="str">
        <f t="shared" si="2"/>
        <v>3. LIGA MUŽI B   2014 - 2015_41987</v>
      </c>
    </row>
    <row r="116" spans="1:9" ht="18">
      <c r="A116" s="202" t="s">
        <v>102</v>
      </c>
      <c r="B116" s="219" t="s">
        <v>5</v>
      </c>
      <c r="C116" s="222">
        <v>41987</v>
      </c>
      <c r="D116" s="223" t="s">
        <v>112</v>
      </c>
      <c r="E116" s="216">
        <v>0.5</v>
      </c>
      <c r="F116" s="210">
        <f t="shared" si="3"/>
        <v>6</v>
      </c>
      <c r="G116" s="217" t="s">
        <v>109</v>
      </c>
      <c r="H116" s="217" t="s">
        <v>104</v>
      </c>
      <c r="I116" s="212" t="str">
        <f t="shared" si="2"/>
        <v>3. LIGA MUŽI B   2014 - 2015_41987</v>
      </c>
    </row>
    <row r="117" spans="1:9" ht="18">
      <c r="A117" s="202" t="s">
        <v>102</v>
      </c>
      <c r="B117" s="218" t="s">
        <v>6</v>
      </c>
      <c r="C117" s="220">
        <v>42049</v>
      </c>
      <c r="D117" s="221" t="s">
        <v>113</v>
      </c>
      <c r="E117" s="213">
        <v>0.4166666666666667</v>
      </c>
      <c r="F117" s="210">
        <f t="shared" si="3"/>
        <v>1</v>
      </c>
      <c r="G117" s="214" t="s">
        <v>109</v>
      </c>
      <c r="H117" s="215" t="s">
        <v>105</v>
      </c>
      <c r="I117" s="212" t="str">
        <f t="shared" si="2"/>
        <v>3. LIGA MUŽI B   2014 - 2015_42049</v>
      </c>
    </row>
    <row r="118" spans="1:9" ht="18">
      <c r="A118" s="202" t="s">
        <v>102</v>
      </c>
      <c r="B118" s="218" t="s">
        <v>6</v>
      </c>
      <c r="C118" s="220">
        <v>42049</v>
      </c>
      <c r="D118" s="221" t="s">
        <v>113</v>
      </c>
      <c r="E118" s="213">
        <v>0.4166666666666667</v>
      </c>
      <c r="F118" s="210">
        <f t="shared" si="3"/>
        <v>2</v>
      </c>
      <c r="G118" s="214" t="s">
        <v>103</v>
      </c>
      <c r="H118" s="214" t="s">
        <v>106</v>
      </c>
      <c r="I118" s="212" t="str">
        <f t="shared" si="2"/>
        <v>3. LIGA MUŽI B   2014 - 2015_42049</v>
      </c>
    </row>
    <row r="119" spans="1:9" ht="18">
      <c r="A119" s="202" t="s">
        <v>102</v>
      </c>
      <c r="B119" s="218" t="s">
        <v>6</v>
      </c>
      <c r="C119" s="220">
        <v>42049</v>
      </c>
      <c r="D119" s="221" t="s">
        <v>113</v>
      </c>
      <c r="E119" s="213">
        <v>0.5</v>
      </c>
      <c r="F119" s="210">
        <f t="shared" si="3"/>
        <v>3</v>
      </c>
      <c r="G119" s="214" t="s">
        <v>107</v>
      </c>
      <c r="H119" s="214" t="s">
        <v>104</v>
      </c>
      <c r="I119" s="212" t="str">
        <f t="shared" si="2"/>
        <v>3. LIGA MUŽI B   2014 - 2015_42049</v>
      </c>
    </row>
    <row r="120" spans="1:9" ht="18">
      <c r="A120" s="202" t="s">
        <v>102</v>
      </c>
      <c r="B120" s="218" t="s">
        <v>6</v>
      </c>
      <c r="C120" s="220">
        <v>42049</v>
      </c>
      <c r="D120" s="221" t="s">
        <v>113</v>
      </c>
      <c r="E120" s="213">
        <v>0.5</v>
      </c>
      <c r="F120" s="210">
        <f t="shared" si="3"/>
        <v>4</v>
      </c>
      <c r="G120" s="214" t="s">
        <v>109</v>
      </c>
      <c r="H120" s="214" t="s">
        <v>106</v>
      </c>
      <c r="I120" s="212" t="str">
        <f t="shared" si="2"/>
        <v>3. LIGA MUŽI B   2014 - 2015_42049</v>
      </c>
    </row>
    <row r="121" spans="1:9" ht="18">
      <c r="A121" s="202" t="s">
        <v>102</v>
      </c>
      <c r="B121" s="218" t="s">
        <v>6</v>
      </c>
      <c r="C121" s="220">
        <v>42049</v>
      </c>
      <c r="D121" s="221" t="s">
        <v>113</v>
      </c>
      <c r="E121" s="213">
        <v>0.5833333333333334</v>
      </c>
      <c r="F121" s="210">
        <f t="shared" si="3"/>
        <v>5</v>
      </c>
      <c r="G121" s="214" t="s">
        <v>105</v>
      </c>
      <c r="H121" s="214" t="s">
        <v>104</v>
      </c>
      <c r="I121" s="212" t="str">
        <f t="shared" si="2"/>
        <v>3. LIGA MUŽI B   2014 - 2015_42049</v>
      </c>
    </row>
    <row r="122" spans="1:9" ht="18">
      <c r="A122" s="202" t="s">
        <v>102</v>
      </c>
      <c r="B122" s="218" t="s">
        <v>6</v>
      </c>
      <c r="C122" s="220">
        <v>42049</v>
      </c>
      <c r="D122" s="221" t="s">
        <v>113</v>
      </c>
      <c r="E122" s="213">
        <v>0.5833333333333334</v>
      </c>
      <c r="F122" s="210">
        <f t="shared" si="3"/>
        <v>6</v>
      </c>
      <c r="G122" s="214" t="s">
        <v>103</v>
      </c>
      <c r="H122" s="214" t="s">
        <v>107</v>
      </c>
      <c r="I122" s="212" t="str">
        <f t="shared" si="2"/>
        <v>3. LIGA MUŽI B   2014 - 2015_42049</v>
      </c>
    </row>
    <row r="123" spans="1:9" ht="18">
      <c r="A123" s="202" t="s">
        <v>102</v>
      </c>
      <c r="B123" s="219" t="s">
        <v>62</v>
      </c>
      <c r="C123" s="222">
        <v>42050</v>
      </c>
      <c r="D123" s="223" t="s">
        <v>114</v>
      </c>
      <c r="E123" s="216">
        <v>0.4166666666666667</v>
      </c>
      <c r="F123" s="210">
        <f t="shared" si="3"/>
        <v>1</v>
      </c>
      <c r="G123" s="217" t="s">
        <v>107</v>
      </c>
      <c r="H123" s="217" t="s">
        <v>109</v>
      </c>
      <c r="I123" s="212" t="str">
        <f t="shared" si="2"/>
        <v>3. LIGA MUŽI B   2014 - 2015_42050</v>
      </c>
    </row>
    <row r="124" spans="1:9" ht="18">
      <c r="A124" s="202" t="s">
        <v>102</v>
      </c>
      <c r="B124" s="219" t="s">
        <v>62</v>
      </c>
      <c r="C124" s="222">
        <v>42050</v>
      </c>
      <c r="D124" s="223" t="s">
        <v>114</v>
      </c>
      <c r="E124" s="216">
        <v>0.4166666666666667</v>
      </c>
      <c r="F124" s="210">
        <f t="shared" si="3"/>
        <v>2</v>
      </c>
      <c r="G124" s="217" t="s">
        <v>103</v>
      </c>
      <c r="H124" s="217" t="s">
        <v>104</v>
      </c>
      <c r="I124" s="212" t="str">
        <f t="shared" si="2"/>
        <v>3. LIGA MUŽI B   2014 - 2015_42050</v>
      </c>
    </row>
    <row r="125" spans="1:9" ht="18">
      <c r="A125" s="202" t="s">
        <v>102</v>
      </c>
      <c r="B125" s="219" t="s">
        <v>62</v>
      </c>
      <c r="C125" s="222">
        <v>42050</v>
      </c>
      <c r="D125" s="223" t="s">
        <v>114</v>
      </c>
      <c r="E125" s="216">
        <v>0.4166666666666667</v>
      </c>
      <c r="F125" s="210">
        <f t="shared" si="3"/>
        <v>3</v>
      </c>
      <c r="G125" s="217" t="s">
        <v>105</v>
      </c>
      <c r="H125" s="217" t="s">
        <v>106</v>
      </c>
      <c r="I125" s="212" t="str">
        <f t="shared" si="2"/>
        <v>3. LIGA MUŽI B   2014 - 2015_42050</v>
      </c>
    </row>
    <row r="126" spans="1:9" ht="18">
      <c r="A126" s="202" t="s">
        <v>102</v>
      </c>
      <c r="B126" s="219" t="s">
        <v>62</v>
      </c>
      <c r="C126" s="222">
        <v>42050</v>
      </c>
      <c r="D126" s="223" t="s">
        <v>114</v>
      </c>
      <c r="E126" s="216">
        <v>0.5</v>
      </c>
      <c r="F126" s="210">
        <f t="shared" si="3"/>
        <v>4</v>
      </c>
      <c r="G126" s="217" t="s">
        <v>103</v>
      </c>
      <c r="H126" s="217" t="s">
        <v>109</v>
      </c>
      <c r="I126" s="212" t="str">
        <f t="shared" si="2"/>
        <v>3. LIGA MUŽI B   2014 - 2015_42050</v>
      </c>
    </row>
    <row r="127" spans="1:9" ht="18">
      <c r="A127" s="202" t="s">
        <v>102</v>
      </c>
      <c r="B127" s="219" t="s">
        <v>62</v>
      </c>
      <c r="C127" s="222">
        <v>42050</v>
      </c>
      <c r="D127" s="223" t="s">
        <v>114</v>
      </c>
      <c r="E127" s="216">
        <v>0.5</v>
      </c>
      <c r="F127" s="210">
        <f t="shared" si="3"/>
        <v>5</v>
      </c>
      <c r="G127" s="217" t="s">
        <v>105</v>
      </c>
      <c r="H127" s="217" t="s">
        <v>107</v>
      </c>
      <c r="I127" s="212" t="str">
        <f t="shared" si="2"/>
        <v>3. LIGA MUŽI B   2014 - 2015_42050</v>
      </c>
    </row>
    <row r="128" spans="1:9" ht="18">
      <c r="A128" s="202" t="s">
        <v>102</v>
      </c>
      <c r="B128" s="219" t="s">
        <v>62</v>
      </c>
      <c r="C128" s="222">
        <v>42050</v>
      </c>
      <c r="D128" s="223" t="s">
        <v>114</v>
      </c>
      <c r="E128" s="216">
        <v>0.5</v>
      </c>
      <c r="F128" s="210">
        <f t="shared" si="3"/>
        <v>6</v>
      </c>
      <c r="G128" s="217" t="s">
        <v>106</v>
      </c>
      <c r="H128" s="217" t="s">
        <v>104</v>
      </c>
      <c r="I128" s="212" t="str">
        <f t="shared" si="2"/>
        <v>3. LIGA MUŽI B   2014 - 2015_42050</v>
      </c>
    </row>
    <row r="129" spans="1:9" ht="18">
      <c r="A129" s="202" t="s">
        <v>102</v>
      </c>
      <c r="B129" s="218" t="s">
        <v>78</v>
      </c>
      <c r="C129" s="220">
        <v>42133</v>
      </c>
      <c r="D129" s="221" t="s">
        <v>108</v>
      </c>
      <c r="E129" s="213">
        <v>0.4166666666666667</v>
      </c>
      <c r="F129" s="210">
        <f t="shared" si="3"/>
        <v>1</v>
      </c>
      <c r="G129" s="214" t="s">
        <v>104</v>
      </c>
      <c r="H129" s="215" t="s">
        <v>109</v>
      </c>
      <c r="I129" s="212" t="str">
        <f t="shared" si="2"/>
        <v>3. LIGA MUŽI B   2014 - 2015_42133</v>
      </c>
    </row>
    <row r="130" spans="1:9" ht="18">
      <c r="A130" s="202" t="s">
        <v>102</v>
      </c>
      <c r="B130" s="218" t="s">
        <v>78</v>
      </c>
      <c r="C130" s="220">
        <v>42133</v>
      </c>
      <c r="D130" s="221" t="s">
        <v>108</v>
      </c>
      <c r="E130" s="213">
        <v>0.4166666666666667</v>
      </c>
      <c r="F130" s="210">
        <f t="shared" si="3"/>
        <v>2</v>
      </c>
      <c r="G130" s="214" t="s">
        <v>103</v>
      </c>
      <c r="H130" s="214" t="s">
        <v>105</v>
      </c>
      <c r="I130" s="212" t="str">
        <f t="shared" si="2"/>
        <v>3. LIGA MUŽI B   2014 - 2015_42133</v>
      </c>
    </row>
    <row r="131" spans="1:9" ht="18">
      <c r="A131" s="202" t="s">
        <v>102</v>
      </c>
      <c r="B131" s="218" t="s">
        <v>78</v>
      </c>
      <c r="C131" s="220">
        <v>42133</v>
      </c>
      <c r="D131" s="221" t="s">
        <v>108</v>
      </c>
      <c r="E131" s="213">
        <v>0.5</v>
      </c>
      <c r="F131" s="210">
        <f t="shared" si="3"/>
        <v>3</v>
      </c>
      <c r="G131" s="214" t="s">
        <v>106</v>
      </c>
      <c r="H131" s="214" t="s">
        <v>107</v>
      </c>
      <c r="I131" s="212" t="str">
        <f t="shared" si="2"/>
        <v>3. LIGA MUŽI B   2014 - 2015_42133</v>
      </c>
    </row>
    <row r="132" spans="1:9" ht="18">
      <c r="A132" s="202" t="s">
        <v>102</v>
      </c>
      <c r="B132" s="218" t="s">
        <v>78</v>
      </c>
      <c r="C132" s="220">
        <v>42133</v>
      </c>
      <c r="D132" s="221" t="s">
        <v>108</v>
      </c>
      <c r="E132" s="213">
        <v>0.5</v>
      </c>
      <c r="F132" s="210">
        <f t="shared" si="3"/>
        <v>4</v>
      </c>
      <c r="G132" s="214" t="s">
        <v>109</v>
      </c>
      <c r="H132" s="214" t="s">
        <v>105</v>
      </c>
      <c r="I132" s="212" t="str">
        <f aca="true" t="shared" si="4" ref="I132:I195">CONCATENATE(A132,"_",C132)</f>
        <v>3. LIGA MUŽI B   2014 - 2015_42133</v>
      </c>
    </row>
    <row r="133" spans="1:9" ht="18">
      <c r="A133" s="202" t="s">
        <v>102</v>
      </c>
      <c r="B133" s="218" t="s">
        <v>78</v>
      </c>
      <c r="C133" s="220">
        <v>42133</v>
      </c>
      <c r="D133" s="221" t="s">
        <v>108</v>
      </c>
      <c r="E133" s="213">
        <v>0.5833333333333334</v>
      </c>
      <c r="F133" s="210">
        <f aca="true" t="shared" si="5" ref="F133:F196">IF(B132&lt;&gt;B133,1,F132+1)</f>
        <v>5</v>
      </c>
      <c r="G133" s="214" t="s">
        <v>103</v>
      </c>
      <c r="H133" s="214" t="s">
        <v>106</v>
      </c>
      <c r="I133" s="212" t="str">
        <f t="shared" si="4"/>
        <v>3. LIGA MUŽI B   2014 - 2015_42133</v>
      </c>
    </row>
    <row r="134" spans="1:9" ht="18">
      <c r="A134" s="202" t="s">
        <v>102</v>
      </c>
      <c r="B134" s="218" t="s">
        <v>78</v>
      </c>
      <c r="C134" s="220">
        <v>42133</v>
      </c>
      <c r="D134" s="221" t="s">
        <v>108</v>
      </c>
      <c r="E134" s="213">
        <v>0.5833333333333334</v>
      </c>
      <c r="F134" s="210">
        <f t="shared" si="5"/>
        <v>6</v>
      </c>
      <c r="G134" s="214" t="s">
        <v>107</v>
      </c>
      <c r="H134" s="214" t="s">
        <v>104</v>
      </c>
      <c r="I134" s="212" t="str">
        <f t="shared" si="4"/>
        <v>3. LIGA MUŽI B   2014 - 2015_42133</v>
      </c>
    </row>
    <row r="135" spans="1:9" ht="18">
      <c r="A135" s="202" t="s">
        <v>102</v>
      </c>
      <c r="B135" s="219" t="s">
        <v>79</v>
      </c>
      <c r="C135" s="222">
        <v>42134</v>
      </c>
      <c r="D135" s="223" t="s">
        <v>110</v>
      </c>
      <c r="E135" s="216">
        <v>0.4166666666666667</v>
      </c>
      <c r="F135" s="210">
        <f t="shared" si="5"/>
        <v>1</v>
      </c>
      <c r="G135" s="217" t="s">
        <v>103</v>
      </c>
      <c r="H135" s="217" t="s">
        <v>107</v>
      </c>
      <c r="I135" s="212" t="str">
        <f t="shared" si="4"/>
        <v>3. LIGA MUŽI B   2014 - 2015_42134</v>
      </c>
    </row>
    <row r="136" spans="1:9" ht="18">
      <c r="A136" s="202" t="s">
        <v>102</v>
      </c>
      <c r="B136" s="219" t="s">
        <v>79</v>
      </c>
      <c r="C136" s="222">
        <v>42134</v>
      </c>
      <c r="D136" s="223" t="s">
        <v>110</v>
      </c>
      <c r="E136" s="216">
        <v>0.4166666666666667</v>
      </c>
      <c r="F136" s="210">
        <f t="shared" si="5"/>
        <v>2</v>
      </c>
      <c r="G136" s="217" t="s">
        <v>109</v>
      </c>
      <c r="H136" s="217" t="s">
        <v>106</v>
      </c>
      <c r="I136" s="212" t="str">
        <f t="shared" si="4"/>
        <v>3. LIGA MUŽI B   2014 - 2015_42134</v>
      </c>
    </row>
    <row r="137" spans="1:9" ht="18">
      <c r="A137" s="202" t="s">
        <v>102</v>
      </c>
      <c r="B137" s="219" t="s">
        <v>79</v>
      </c>
      <c r="C137" s="222">
        <v>42134</v>
      </c>
      <c r="D137" s="223" t="s">
        <v>110</v>
      </c>
      <c r="E137" s="216">
        <v>0.4166666666666667</v>
      </c>
      <c r="F137" s="210">
        <f t="shared" si="5"/>
        <v>3</v>
      </c>
      <c r="G137" s="217" t="s">
        <v>105</v>
      </c>
      <c r="H137" s="217" t="s">
        <v>104</v>
      </c>
      <c r="I137" s="212" t="str">
        <f t="shared" si="4"/>
        <v>3. LIGA MUŽI B   2014 - 2015_42134</v>
      </c>
    </row>
    <row r="138" spans="1:9" ht="18">
      <c r="A138" s="202" t="s">
        <v>115</v>
      </c>
      <c r="B138" s="218" t="s">
        <v>60</v>
      </c>
      <c r="C138" s="220">
        <v>41930</v>
      </c>
      <c r="D138" s="221" t="s">
        <v>121</v>
      </c>
      <c r="E138" s="213">
        <v>0.4166666666666667</v>
      </c>
      <c r="F138" s="210">
        <f t="shared" si="5"/>
        <v>1</v>
      </c>
      <c r="G138" s="214" t="s">
        <v>118</v>
      </c>
      <c r="H138" s="215" t="s">
        <v>120</v>
      </c>
      <c r="I138" s="212" t="str">
        <f t="shared" si="4"/>
        <v>3. LIGA MUŽI D   2014 - 2015_41930</v>
      </c>
    </row>
    <row r="139" spans="1:9" ht="18">
      <c r="A139" s="202" t="s">
        <v>115</v>
      </c>
      <c r="B139" s="218" t="s">
        <v>60</v>
      </c>
      <c r="C139" s="220">
        <v>41930</v>
      </c>
      <c r="D139" s="221" t="s">
        <v>121</v>
      </c>
      <c r="E139" s="213">
        <v>0.4166666666666667</v>
      </c>
      <c r="F139" s="210">
        <f t="shared" si="5"/>
        <v>2</v>
      </c>
      <c r="G139" s="214" t="s">
        <v>116</v>
      </c>
      <c r="H139" s="214" t="s">
        <v>117</v>
      </c>
      <c r="I139" s="212" t="str">
        <f t="shared" si="4"/>
        <v>3. LIGA MUŽI D   2014 - 2015_41930</v>
      </c>
    </row>
    <row r="140" spans="1:9" ht="18">
      <c r="A140" s="202" t="s">
        <v>115</v>
      </c>
      <c r="B140" s="218" t="s">
        <v>60</v>
      </c>
      <c r="C140" s="220">
        <v>41930</v>
      </c>
      <c r="D140" s="221" t="s">
        <v>121</v>
      </c>
      <c r="E140" s="213">
        <v>0.4166666666666667</v>
      </c>
      <c r="F140" s="210">
        <f t="shared" si="5"/>
        <v>3</v>
      </c>
      <c r="G140" s="214" t="s">
        <v>122</v>
      </c>
      <c r="H140" s="214" t="s">
        <v>119</v>
      </c>
      <c r="I140" s="212" t="str">
        <f t="shared" si="4"/>
        <v>3. LIGA MUŽI D   2014 - 2015_41930</v>
      </c>
    </row>
    <row r="141" spans="1:9" ht="18">
      <c r="A141" s="202" t="s">
        <v>115</v>
      </c>
      <c r="B141" s="218" t="s">
        <v>60</v>
      </c>
      <c r="C141" s="220">
        <v>41930</v>
      </c>
      <c r="D141" s="221" t="s">
        <v>121</v>
      </c>
      <c r="E141" s="213">
        <v>0.5</v>
      </c>
      <c r="F141" s="210">
        <f t="shared" si="5"/>
        <v>4</v>
      </c>
      <c r="G141" s="214" t="s">
        <v>116</v>
      </c>
      <c r="H141" s="214" t="s">
        <v>118</v>
      </c>
      <c r="I141" s="212" t="str">
        <f t="shared" si="4"/>
        <v>3. LIGA MUŽI D   2014 - 2015_41930</v>
      </c>
    </row>
    <row r="142" spans="1:9" ht="18">
      <c r="A142" s="202" t="s">
        <v>115</v>
      </c>
      <c r="B142" s="218" t="s">
        <v>60</v>
      </c>
      <c r="C142" s="220">
        <v>41930</v>
      </c>
      <c r="D142" s="221" t="s">
        <v>121</v>
      </c>
      <c r="E142" s="213">
        <v>0.5</v>
      </c>
      <c r="F142" s="210">
        <f t="shared" si="5"/>
        <v>5</v>
      </c>
      <c r="G142" s="214" t="s">
        <v>122</v>
      </c>
      <c r="H142" s="214" t="s">
        <v>120</v>
      </c>
      <c r="I142" s="212" t="str">
        <f t="shared" si="4"/>
        <v>3. LIGA MUŽI D   2014 - 2015_41930</v>
      </c>
    </row>
    <row r="143" spans="1:9" ht="18">
      <c r="A143" s="202" t="s">
        <v>115</v>
      </c>
      <c r="B143" s="218" t="s">
        <v>60</v>
      </c>
      <c r="C143" s="220">
        <v>41930</v>
      </c>
      <c r="D143" s="221" t="s">
        <v>121</v>
      </c>
      <c r="E143" s="213">
        <v>0.5</v>
      </c>
      <c r="F143" s="210">
        <f t="shared" si="5"/>
        <v>6</v>
      </c>
      <c r="G143" s="214" t="s">
        <v>117</v>
      </c>
      <c r="H143" s="214" t="s">
        <v>119</v>
      </c>
      <c r="I143" s="212" t="str">
        <f t="shared" si="4"/>
        <v>3. LIGA MUŽI D   2014 - 2015_41930</v>
      </c>
    </row>
    <row r="144" spans="1:9" ht="18">
      <c r="A144" s="202" t="s">
        <v>115</v>
      </c>
      <c r="B144" s="219" t="s">
        <v>3</v>
      </c>
      <c r="C144" s="222">
        <v>41931</v>
      </c>
      <c r="D144" s="223" t="s">
        <v>123</v>
      </c>
      <c r="E144" s="216">
        <v>0.4166666666666667</v>
      </c>
      <c r="F144" s="210">
        <f t="shared" si="5"/>
        <v>1</v>
      </c>
      <c r="G144" s="217" t="s">
        <v>117</v>
      </c>
      <c r="H144" s="217" t="s">
        <v>118</v>
      </c>
      <c r="I144" s="212" t="str">
        <f t="shared" si="4"/>
        <v>3. LIGA MUŽI D   2014 - 2015_41931</v>
      </c>
    </row>
    <row r="145" spans="1:9" ht="18">
      <c r="A145" s="202" t="s">
        <v>115</v>
      </c>
      <c r="B145" s="219" t="s">
        <v>3</v>
      </c>
      <c r="C145" s="222">
        <v>41931</v>
      </c>
      <c r="D145" s="223" t="s">
        <v>123</v>
      </c>
      <c r="E145" s="216">
        <v>0.4166666666666667</v>
      </c>
      <c r="F145" s="210">
        <f t="shared" si="5"/>
        <v>2</v>
      </c>
      <c r="G145" s="217" t="s">
        <v>116</v>
      </c>
      <c r="H145" s="217" t="s">
        <v>122</v>
      </c>
      <c r="I145" s="212" t="str">
        <f t="shared" si="4"/>
        <v>3. LIGA MUŽI D   2014 - 2015_41931</v>
      </c>
    </row>
    <row r="146" spans="1:9" ht="18">
      <c r="A146" s="202" t="s">
        <v>115</v>
      </c>
      <c r="B146" s="219" t="s">
        <v>3</v>
      </c>
      <c r="C146" s="222">
        <v>41931</v>
      </c>
      <c r="D146" s="223" t="s">
        <v>123</v>
      </c>
      <c r="E146" s="216">
        <v>0.4166666666666667</v>
      </c>
      <c r="F146" s="210">
        <f t="shared" si="5"/>
        <v>3</v>
      </c>
      <c r="G146" s="217" t="s">
        <v>119</v>
      </c>
      <c r="H146" s="217" t="s">
        <v>120</v>
      </c>
      <c r="I146" s="212" t="str">
        <f t="shared" si="4"/>
        <v>3. LIGA MUŽI D   2014 - 2015_41931</v>
      </c>
    </row>
    <row r="147" spans="1:9" ht="18">
      <c r="A147" s="202" t="s">
        <v>115</v>
      </c>
      <c r="B147" s="219" t="s">
        <v>3</v>
      </c>
      <c r="C147" s="222">
        <v>41931</v>
      </c>
      <c r="D147" s="223" t="s">
        <v>123</v>
      </c>
      <c r="E147" s="216">
        <v>0.5</v>
      </c>
      <c r="F147" s="210">
        <f t="shared" si="5"/>
        <v>4</v>
      </c>
      <c r="G147" s="217" t="s">
        <v>116</v>
      </c>
      <c r="H147" s="217" t="s">
        <v>119</v>
      </c>
      <c r="I147" s="212" t="str">
        <f t="shared" si="4"/>
        <v>3. LIGA MUŽI D   2014 - 2015_41931</v>
      </c>
    </row>
    <row r="148" spans="1:9" ht="18">
      <c r="A148" s="202" t="s">
        <v>115</v>
      </c>
      <c r="B148" s="219" t="s">
        <v>3</v>
      </c>
      <c r="C148" s="222">
        <v>41931</v>
      </c>
      <c r="D148" s="223" t="s">
        <v>123</v>
      </c>
      <c r="E148" s="216">
        <v>0.5</v>
      </c>
      <c r="F148" s="210">
        <f t="shared" si="5"/>
        <v>5</v>
      </c>
      <c r="G148" s="217" t="s">
        <v>118</v>
      </c>
      <c r="H148" s="217" t="s">
        <v>122</v>
      </c>
      <c r="I148" s="212" t="str">
        <f t="shared" si="4"/>
        <v>3. LIGA MUŽI D   2014 - 2015_41931</v>
      </c>
    </row>
    <row r="149" spans="1:9" ht="18">
      <c r="A149" s="202" t="s">
        <v>115</v>
      </c>
      <c r="B149" s="219" t="s">
        <v>3</v>
      </c>
      <c r="C149" s="222">
        <v>41931</v>
      </c>
      <c r="D149" s="223" t="s">
        <v>123</v>
      </c>
      <c r="E149" s="216">
        <v>0.5</v>
      </c>
      <c r="F149" s="210">
        <f t="shared" si="5"/>
        <v>6</v>
      </c>
      <c r="G149" s="217" t="s">
        <v>120</v>
      </c>
      <c r="H149" s="217" t="s">
        <v>117</v>
      </c>
      <c r="I149" s="212" t="str">
        <f t="shared" si="4"/>
        <v>3. LIGA MUŽI D   2014 - 2015_41931</v>
      </c>
    </row>
    <row r="150" spans="1:9" ht="18">
      <c r="A150" s="202" t="s">
        <v>115</v>
      </c>
      <c r="B150" s="218" t="s">
        <v>4</v>
      </c>
      <c r="C150" s="220">
        <v>41986</v>
      </c>
      <c r="D150" s="221" t="s">
        <v>124</v>
      </c>
      <c r="E150" s="213">
        <v>0.4166666666666667</v>
      </c>
      <c r="F150" s="210">
        <f t="shared" si="5"/>
        <v>1</v>
      </c>
      <c r="G150" s="214" t="s">
        <v>116</v>
      </c>
      <c r="H150" s="215" t="s">
        <v>120</v>
      </c>
      <c r="I150" s="212" t="str">
        <f t="shared" si="4"/>
        <v>3. LIGA MUŽI D   2014 - 2015_41986</v>
      </c>
    </row>
    <row r="151" spans="1:9" ht="18">
      <c r="A151" s="202" t="s">
        <v>115</v>
      </c>
      <c r="B151" s="218" t="s">
        <v>4</v>
      </c>
      <c r="C151" s="220">
        <v>41986</v>
      </c>
      <c r="D151" s="221" t="s">
        <v>124</v>
      </c>
      <c r="E151" s="213">
        <v>0.4166666666666667</v>
      </c>
      <c r="F151" s="210">
        <f t="shared" si="5"/>
        <v>2</v>
      </c>
      <c r="G151" s="214" t="s">
        <v>118</v>
      </c>
      <c r="H151" s="214" t="s">
        <v>119</v>
      </c>
      <c r="I151" s="212" t="str">
        <f t="shared" si="4"/>
        <v>3. LIGA MUŽI D   2014 - 2015_41986</v>
      </c>
    </row>
    <row r="152" spans="1:9" ht="18">
      <c r="A152" s="202" t="s">
        <v>115</v>
      </c>
      <c r="B152" s="218" t="s">
        <v>4</v>
      </c>
      <c r="C152" s="220">
        <v>41986</v>
      </c>
      <c r="D152" s="221" t="s">
        <v>124</v>
      </c>
      <c r="E152" s="213">
        <v>0.5</v>
      </c>
      <c r="F152" s="210">
        <f t="shared" si="5"/>
        <v>3</v>
      </c>
      <c r="G152" s="214" t="s">
        <v>122</v>
      </c>
      <c r="H152" s="214" t="s">
        <v>117</v>
      </c>
      <c r="I152" s="212" t="str">
        <f t="shared" si="4"/>
        <v>3. LIGA MUŽI D   2014 - 2015_41986</v>
      </c>
    </row>
    <row r="153" spans="1:9" ht="18">
      <c r="A153" s="202" t="s">
        <v>115</v>
      </c>
      <c r="B153" s="218" t="s">
        <v>4</v>
      </c>
      <c r="C153" s="220">
        <v>41986</v>
      </c>
      <c r="D153" s="221" t="s">
        <v>124</v>
      </c>
      <c r="E153" s="213">
        <v>0.5</v>
      </c>
      <c r="F153" s="210">
        <f t="shared" si="5"/>
        <v>4</v>
      </c>
      <c r="G153" s="214" t="s">
        <v>118</v>
      </c>
      <c r="H153" s="214" t="s">
        <v>120</v>
      </c>
      <c r="I153" s="212" t="str">
        <f t="shared" si="4"/>
        <v>3. LIGA MUŽI D   2014 - 2015_41986</v>
      </c>
    </row>
    <row r="154" spans="1:9" ht="18">
      <c r="A154" s="202" t="s">
        <v>115</v>
      </c>
      <c r="B154" s="218" t="s">
        <v>4</v>
      </c>
      <c r="C154" s="220">
        <v>41986</v>
      </c>
      <c r="D154" s="221" t="s">
        <v>124</v>
      </c>
      <c r="E154" s="213">
        <v>0.5833333333333334</v>
      </c>
      <c r="F154" s="210">
        <f t="shared" si="5"/>
        <v>5</v>
      </c>
      <c r="G154" s="214" t="s">
        <v>122</v>
      </c>
      <c r="H154" s="214" t="s">
        <v>119</v>
      </c>
      <c r="I154" s="212" t="str">
        <f t="shared" si="4"/>
        <v>3. LIGA MUŽI D   2014 - 2015_41986</v>
      </c>
    </row>
    <row r="155" spans="1:9" ht="18">
      <c r="A155" s="202" t="s">
        <v>115</v>
      </c>
      <c r="B155" s="218" t="s">
        <v>4</v>
      </c>
      <c r="C155" s="220">
        <v>41986</v>
      </c>
      <c r="D155" s="221" t="s">
        <v>124</v>
      </c>
      <c r="E155" s="213">
        <v>0.5833333333333334</v>
      </c>
      <c r="F155" s="210">
        <f t="shared" si="5"/>
        <v>6</v>
      </c>
      <c r="G155" s="214" t="s">
        <v>116</v>
      </c>
      <c r="H155" s="214" t="s">
        <v>117</v>
      </c>
      <c r="I155" s="212" t="str">
        <f t="shared" si="4"/>
        <v>3. LIGA MUŽI D   2014 - 2015_41986</v>
      </c>
    </row>
    <row r="156" spans="1:9" ht="18">
      <c r="A156" s="202" t="s">
        <v>115</v>
      </c>
      <c r="B156" s="219" t="s">
        <v>5</v>
      </c>
      <c r="C156" s="222">
        <v>41987</v>
      </c>
      <c r="D156" s="223" t="s">
        <v>125</v>
      </c>
      <c r="E156" s="216">
        <v>0.4166666666666667</v>
      </c>
      <c r="F156" s="210">
        <f t="shared" si="5"/>
        <v>1</v>
      </c>
      <c r="G156" s="217" t="s">
        <v>122</v>
      </c>
      <c r="H156" s="217" t="s">
        <v>120</v>
      </c>
      <c r="I156" s="212" t="str">
        <f t="shared" si="4"/>
        <v>3. LIGA MUŽI D   2014 - 2015_41987</v>
      </c>
    </row>
    <row r="157" spans="1:9" ht="18">
      <c r="A157" s="202" t="s">
        <v>115</v>
      </c>
      <c r="B157" s="219" t="s">
        <v>5</v>
      </c>
      <c r="C157" s="222">
        <v>41987</v>
      </c>
      <c r="D157" s="223" t="s">
        <v>125</v>
      </c>
      <c r="E157" s="216">
        <v>0.4166666666666667</v>
      </c>
      <c r="F157" s="210">
        <f t="shared" si="5"/>
        <v>2</v>
      </c>
      <c r="G157" s="217" t="s">
        <v>116</v>
      </c>
      <c r="H157" s="217" t="s">
        <v>118</v>
      </c>
      <c r="I157" s="212" t="str">
        <f t="shared" si="4"/>
        <v>3. LIGA MUŽI D   2014 - 2015_41987</v>
      </c>
    </row>
    <row r="158" spans="1:9" ht="18">
      <c r="A158" s="202" t="s">
        <v>115</v>
      </c>
      <c r="B158" s="219" t="s">
        <v>5</v>
      </c>
      <c r="C158" s="222">
        <v>41987</v>
      </c>
      <c r="D158" s="223" t="s">
        <v>125</v>
      </c>
      <c r="E158" s="216">
        <v>0.4166666666666667</v>
      </c>
      <c r="F158" s="210">
        <f t="shared" si="5"/>
        <v>3</v>
      </c>
      <c r="G158" s="217" t="s">
        <v>119</v>
      </c>
      <c r="H158" s="217" t="s">
        <v>117</v>
      </c>
      <c r="I158" s="212" t="str">
        <f t="shared" si="4"/>
        <v>3. LIGA MUŽI D   2014 - 2015_41987</v>
      </c>
    </row>
    <row r="159" spans="1:9" ht="18">
      <c r="A159" s="202" t="s">
        <v>115</v>
      </c>
      <c r="B159" s="219" t="s">
        <v>5</v>
      </c>
      <c r="C159" s="222">
        <v>41987</v>
      </c>
      <c r="D159" s="223" t="s">
        <v>125</v>
      </c>
      <c r="E159" s="216">
        <v>0.5</v>
      </c>
      <c r="F159" s="210">
        <f t="shared" si="5"/>
        <v>4</v>
      </c>
      <c r="G159" s="217" t="s">
        <v>116</v>
      </c>
      <c r="H159" s="217" t="s">
        <v>122</v>
      </c>
      <c r="I159" s="212" t="str">
        <f t="shared" si="4"/>
        <v>3. LIGA MUŽI D   2014 - 2015_41987</v>
      </c>
    </row>
    <row r="160" spans="1:9" ht="18">
      <c r="A160" s="202" t="s">
        <v>115</v>
      </c>
      <c r="B160" s="219" t="s">
        <v>5</v>
      </c>
      <c r="C160" s="222">
        <v>41987</v>
      </c>
      <c r="D160" s="223" t="s">
        <v>125</v>
      </c>
      <c r="E160" s="216">
        <v>0.5</v>
      </c>
      <c r="F160" s="210">
        <f t="shared" si="5"/>
        <v>5</v>
      </c>
      <c r="G160" s="217" t="s">
        <v>119</v>
      </c>
      <c r="H160" s="217" t="s">
        <v>120</v>
      </c>
      <c r="I160" s="212" t="str">
        <f t="shared" si="4"/>
        <v>3. LIGA MUŽI D   2014 - 2015_41987</v>
      </c>
    </row>
    <row r="161" spans="1:9" ht="18">
      <c r="A161" s="202" t="s">
        <v>115</v>
      </c>
      <c r="B161" s="219" t="s">
        <v>5</v>
      </c>
      <c r="C161" s="222">
        <v>41987</v>
      </c>
      <c r="D161" s="223" t="s">
        <v>125</v>
      </c>
      <c r="E161" s="216">
        <v>0.5</v>
      </c>
      <c r="F161" s="210">
        <f t="shared" si="5"/>
        <v>6</v>
      </c>
      <c r="G161" s="217" t="s">
        <v>118</v>
      </c>
      <c r="H161" s="217" t="s">
        <v>117</v>
      </c>
      <c r="I161" s="212" t="str">
        <f t="shared" si="4"/>
        <v>3. LIGA MUŽI D   2014 - 2015_41987</v>
      </c>
    </row>
    <row r="162" spans="1:9" ht="18">
      <c r="A162" s="202" t="s">
        <v>115</v>
      </c>
      <c r="B162" s="218" t="s">
        <v>6</v>
      </c>
      <c r="C162" s="220">
        <v>42049</v>
      </c>
      <c r="D162" s="221" t="s">
        <v>126</v>
      </c>
      <c r="E162" s="213">
        <v>0.4166666666666667</v>
      </c>
      <c r="F162" s="210">
        <f t="shared" si="5"/>
        <v>1</v>
      </c>
      <c r="G162" s="214" t="s">
        <v>119</v>
      </c>
      <c r="H162" s="215" t="s">
        <v>116</v>
      </c>
      <c r="I162" s="212" t="str">
        <f t="shared" si="4"/>
        <v>3. LIGA MUŽI D   2014 - 2015_42049</v>
      </c>
    </row>
    <row r="163" spans="1:9" ht="18">
      <c r="A163" s="202" t="s">
        <v>115</v>
      </c>
      <c r="B163" s="218" t="s">
        <v>6</v>
      </c>
      <c r="C163" s="220">
        <v>42049</v>
      </c>
      <c r="D163" s="221" t="s">
        <v>126</v>
      </c>
      <c r="E163" s="213">
        <v>0.4166666666666667</v>
      </c>
      <c r="F163" s="210">
        <f t="shared" si="5"/>
        <v>2</v>
      </c>
      <c r="G163" s="214" t="s">
        <v>118</v>
      </c>
      <c r="H163" s="214" t="s">
        <v>122</v>
      </c>
      <c r="I163" s="212" t="str">
        <f t="shared" si="4"/>
        <v>3. LIGA MUŽI D   2014 - 2015_42049</v>
      </c>
    </row>
    <row r="164" spans="1:9" ht="18">
      <c r="A164" s="202" t="s">
        <v>115</v>
      </c>
      <c r="B164" s="218" t="s">
        <v>6</v>
      </c>
      <c r="C164" s="220">
        <v>42049</v>
      </c>
      <c r="D164" s="221" t="s">
        <v>126</v>
      </c>
      <c r="E164" s="213">
        <v>0.4166666666666667</v>
      </c>
      <c r="F164" s="210">
        <f t="shared" si="5"/>
        <v>3</v>
      </c>
      <c r="G164" s="214" t="s">
        <v>120</v>
      </c>
      <c r="H164" s="214" t="s">
        <v>117</v>
      </c>
      <c r="I164" s="212" t="str">
        <f t="shared" si="4"/>
        <v>3. LIGA MUŽI D   2014 - 2015_42049</v>
      </c>
    </row>
    <row r="165" spans="1:9" ht="18">
      <c r="A165" s="202" t="s">
        <v>115</v>
      </c>
      <c r="B165" s="218" t="s">
        <v>6</v>
      </c>
      <c r="C165" s="220">
        <v>42049</v>
      </c>
      <c r="D165" s="221" t="s">
        <v>126</v>
      </c>
      <c r="E165" s="213">
        <v>0.5</v>
      </c>
      <c r="F165" s="210">
        <f t="shared" si="5"/>
        <v>4</v>
      </c>
      <c r="G165" s="214" t="s">
        <v>118</v>
      </c>
      <c r="H165" s="214" t="s">
        <v>119</v>
      </c>
      <c r="I165" s="212" t="str">
        <f t="shared" si="4"/>
        <v>3. LIGA MUŽI D   2014 - 2015_42049</v>
      </c>
    </row>
    <row r="166" spans="1:9" ht="18">
      <c r="A166" s="202" t="s">
        <v>115</v>
      </c>
      <c r="B166" s="218" t="s">
        <v>6</v>
      </c>
      <c r="C166" s="220">
        <v>42049</v>
      </c>
      <c r="D166" s="221" t="s">
        <v>126</v>
      </c>
      <c r="E166" s="213">
        <v>0.5</v>
      </c>
      <c r="F166" s="210">
        <f t="shared" si="5"/>
        <v>5</v>
      </c>
      <c r="G166" s="214" t="s">
        <v>122</v>
      </c>
      <c r="H166" s="214" t="s">
        <v>117</v>
      </c>
      <c r="I166" s="212" t="str">
        <f t="shared" si="4"/>
        <v>3. LIGA MUŽI D   2014 - 2015_42049</v>
      </c>
    </row>
    <row r="167" spans="1:9" ht="18">
      <c r="A167" s="202" t="s">
        <v>115</v>
      </c>
      <c r="B167" s="218" t="s">
        <v>6</v>
      </c>
      <c r="C167" s="220">
        <v>42049</v>
      </c>
      <c r="D167" s="221" t="s">
        <v>126</v>
      </c>
      <c r="E167" s="213">
        <v>0.5</v>
      </c>
      <c r="F167" s="210">
        <f t="shared" si="5"/>
        <v>6</v>
      </c>
      <c r="G167" s="214" t="s">
        <v>116</v>
      </c>
      <c r="H167" s="214" t="s">
        <v>120</v>
      </c>
      <c r="I167" s="212" t="str">
        <f t="shared" si="4"/>
        <v>3. LIGA MUŽI D   2014 - 2015_42049</v>
      </c>
    </row>
    <row r="168" spans="1:9" ht="18">
      <c r="A168" s="202" t="s">
        <v>115</v>
      </c>
      <c r="B168" s="219" t="s">
        <v>62</v>
      </c>
      <c r="C168" s="222">
        <v>42050</v>
      </c>
      <c r="D168" s="223" t="s">
        <v>127</v>
      </c>
      <c r="E168" s="216">
        <v>0.4166666666666667</v>
      </c>
      <c r="F168" s="210">
        <f t="shared" si="5"/>
        <v>1</v>
      </c>
      <c r="G168" s="217" t="s">
        <v>120</v>
      </c>
      <c r="H168" s="217" t="s">
        <v>118</v>
      </c>
      <c r="I168" s="212" t="str">
        <f t="shared" si="4"/>
        <v>3. LIGA MUŽI D   2014 - 2015_42050</v>
      </c>
    </row>
    <row r="169" spans="1:9" ht="18">
      <c r="A169" s="202" t="s">
        <v>115</v>
      </c>
      <c r="B169" s="219" t="s">
        <v>62</v>
      </c>
      <c r="C169" s="222">
        <v>42050</v>
      </c>
      <c r="D169" s="223" t="s">
        <v>127</v>
      </c>
      <c r="E169" s="216">
        <v>0.4166666666666667</v>
      </c>
      <c r="F169" s="210">
        <f t="shared" si="5"/>
        <v>2</v>
      </c>
      <c r="G169" s="217" t="s">
        <v>116</v>
      </c>
      <c r="H169" s="217" t="s">
        <v>117</v>
      </c>
      <c r="I169" s="212" t="str">
        <f t="shared" si="4"/>
        <v>3. LIGA MUŽI D   2014 - 2015_42050</v>
      </c>
    </row>
    <row r="170" spans="1:9" ht="18">
      <c r="A170" s="202" t="s">
        <v>115</v>
      </c>
      <c r="B170" s="219" t="s">
        <v>62</v>
      </c>
      <c r="C170" s="222">
        <v>42050</v>
      </c>
      <c r="D170" s="223" t="s">
        <v>127</v>
      </c>
      <c r="E170" s="216">
        <v>0.4166666666666667</v>
      </c>
      <c r="F170" s="210">
        <f t="shared" si="5"/>
        <v>3</v>
      </c>
      <c r="G170" s="217" t="s">
        <v>122</v>
      </c>
      <c r="H170" s="217" t="s">
        <v>119</v>
      </c>
      <c r="I170" s="212" t="str">
        <f t="shared" si="4"/>
        <v>3. LIGA MUŽI D   2014 - 2015_42050</v>
      </c>
    </row>
    <row r="171" spans="1:9" ht="18">
      <c r="A171" s="202" t="s">
        <v>115</v>
      </c>
      <c r="B171" s="219" t="s">
        <v>62</v>
      </c>
      <c r="C171" s="222">
        <v>42050</v>
      </c>
      <c r="D171" s="223" t="s">
        <v>127</v>
      </c>
      <c r="E171" s="216">
        <v>0.5</v>
      </c>
      <c r="F171" s="210">
        <f t="shared" si="5"/>
        <v>4</v>
      </c>
      <c r="G171" s="217" t="s">
        <v>116</v>
      </c>
      <c r="H171" s="217" t="s">
        <v>118</v>
      </c>
      <c r="I171" s="212" t="str">
        <f t="shared" si="4"/>
        <v>3. LIGA MUŽI D   2014 - 2015_42050</v>
      </c>
    </row>
    <row r="172" spans="1:9" ht="18">
      <c r="A172" s="202" t="s">
        <v>115</v>
      </c>
      <c r="B172" s="219" t="s">
        <v>62</v>
      </c>
      <c r="C172" s="222">
        <v>42050</v>
      </c>
      <c r="D172" s="223" t="s">
        <v>127</v>
      </c>
      <c r="E172" s="216">
        <v>0.5</v>
      </c>
      <c r="F172" s="210">
        <f t="shared" si="5"/>
        <v>5</v>
      </c>
      <c r="G172" s="217" t="s">
        <v>122</v>
      </c>
      <c r="H172" s="217" t="s">
        <v>120</v>
      </c>
      <c r="I172" s="212" t="str">
        <f t="shared" si="4"/>
        <v>3. LIGA MUŽI D   2014 - 2015_42050</v>
      </c>
    </row>
    <row r="173" spans="1:9" ht="18">
      <c r="A173" s="202" t="s">
        <v>115</v>
      </c>
      <c r="B173" s="219" t="s">
        <v>62</v>
      </c>
      <c r="C173" s="222">
        <v>42050</v>
      </c>
      <c r="D173" s="223" t="s">
        <v>127</v>
      </c>
      <c r="E173" s="216">
        <v>0.5</v>
      </c>
      <c r="F173" s="210">
        <f t="shared" si="5"/>
        <v>6</v>
      </c>
      <c r="G173" s="217" t="s">
        <v>119</v>
      </c>
      <c r="H173" s="217" t="s">
        <v>117</v>
      </c>
      <c r="I173" s="212" t="str">
        <f t="shared" si="4"/>
        <v>3. LIGA MUŽI D   2014 - 2015_42050</v>
      </c>
    </row>
    <row r="174" spans="1:9" ht="18">
      <c r="A174" s="202" t="s">
        <v>115</v>
      </c>
      <c r="B174" s="218" t="s">
        <v>78</v>
      </c>
      <c r="C174" s="220">
        <v>42133</v>
      </c>
      <c r="D174" s="221" t="s">
        <v>126</v>
      </c>
      <c r="E174" s="213">
        <v>0.4166666666666667</v>
      </c>
      <c r="F174" s="210">
        <f t="shared" si="5"/>
        <v>1</v>
      </c>
      <c r="G174" s="214" t="s">
        <v>119</v>
      </c>
      <c r="H174" s="215" t="s">
        <v>120</v>
      </c>
      <c r="I174" s="212" t="str">
        <f t="shared" si="4"/>
        <v>3. LIGA MUŽI D   2014 - 2015_42133</v>
      </c>
    </row>
    <row r="175" spans="1:9" ht="18">
      <c r="A175" s="202" t="s">
        <v>115</v>
      </c>
      <c r="B175" s="218" t="s">
        <v>78</v>
      </c>
      <c r="C175" s="220">
        <v>42133</v>
      </c>
      <c r="D175" s="221" t="s">
        <v>126</v>
      </c>
      <c r="E175" s="213">
        <v>0.4166666666666667</v>
      </c>
      <c r="F175" s="210">
        <f t="shared" si="5"/>
        <v>2</v>
      </c>
      <c r="G175" s="214" t="s">
        <v>116</v>
      </c>
      <c r="H175" s="214" t="s">
        <v>122</v>
      </c>
      <c r="I175" s="212" t="str">
        <f t="shared" si="4"/>
        <v>3. LIGA MUŽI D   2014 - 2015_42133</v>
      </c>
    </row>
    <row r="176" spans="1:9" ht="18">
      <c r="A176" s="202" t="s">
        <v>115</v>
      </c>
      <c r="B176" s="218" t="s">
        <v>78</v>
      </c>
      <c r="C176" s="220">
        <v>42133</v>
      </c>
      <c r="D176" s="221" t="s">
        <v>126</v>
      </c>
      <c r="E176" s="213">
        <v>0.4166666666666667</v>
      </c>
      <c r="F176" s="210">
        <f t="shared" si="5"/>
        <v>3</v>
      </c>
      <c r="G176" s="214" t="s">
        <v>118</v>
      </c>
      <c r="H176" s="214" t="s">
        <v>117</v>
      </c>
      <c r="I176" s="212" t="str">
        <f t="shared" si="4"/>
        <v>3. LIGA MUŽI D   2014 - 2015_42133</v>
      </c>
    </row>
    <row r="177" spans="1:9" ht="18">
      <c r="A177" s="202" t="s">
        <v>115</v>
      </c>
      <c r="B177" s="218" t="s">
        <v>78</v>
      </c>
      <c r="C177" s="220">
        <v>42133</v>
      </c>
      <c r="D177" s="221" t="s">
        <v>126</v>
      </c>
      <c r="E177" s="213">
        <v>0.5</v>
      </c>
      <c r="F177" s="210">
        <f t="shared" si="5"/>
        <v>4</v>
      </c>
      <c r="G177" s="214" t="s">
        <v>116</v>
      </c>
      <c r="H177" s="214" t="s">
        <v>119</v>
      </c>
      <c r="I177" s="212" t="str">
        <f t="shared" si="4"/>
        <v>3. LIGA MUŽI D   2014 - 2015_42133</v>
      </c>
    </row>
    <row r="178" spans="1:9" ht="18">
      <c r="A178" s="202" t="s">
        <v>115</v>
      </c>
      <c r="B178" s="218" t="s">
        <v>78</v>
      </c>
      <c r="C178" s="220">
        <v>42133</v>
      </c>
      <c r="D178" s="221" t="s">
        <v>126</v>
      </c>
      <c r="E178" s="213">
        <v>0.5</v>
      </c>
      <c r="F178" s="210">
        <f t="shared" si="5"/>
        <v>5</v>
      </c>
      <c r="G178" s="214" t="s">
        <v>118</v>
      </c>
      <c r="H178" s="214" t="s">
        <v>122</v>
      </c>
      <c r="I178" s="212" t="str">
        <f t="shared" si="4"/>
        <v>3. LIGA MUŽI D   2014 - 2015_42133</v>
      </c>
    </row>
    <row r="179" spans="1:9" ht="18">
      <c r="A179" s="202" t="s">
        <v>115</v>
      </c>
      <c r="B179" s="218" t="s">
        <v>78</v>
      </c>
      <c r="C179" s="220">
        <v>42133</v>
      </c>
      <c r="D179" s="221" t="s">
        <v>126</v>
      </c>
      <c r="E179" s="213">
        <v>0.5</v>
      </c>
      <c r="F179" s="210">
        <f t="shared" si="5"/>
        <v>6</v>
      </c>
      <c r="G179" s="214" t="s">
        <v>120</v>
      </c>
      <c r="H179" s="214" t="s">
        <v>117</v>
      </c>
      <c r="I179" s="212" t="str">
        <f t="shared" si="4"/>
        <v>3. LIGA MUŽI D   2014 - 2015_42133</v>
      </c>
    </row>
    <row r="180" spans="1:9" ht="18">
      <c r="A180" s="202" t="s">
        <v>115</v>
      </c>
      <c r="B180" s="219" t="s">
        <v>79</v>
      </c>
      <c r="C180" s="222">
        <v>42134</v>
      </c>
      <c r="D180" s="223" t="s">
        <v>124</v>
      </c>
      <c r="E180" s="216">
        <v>0.4166666666666667</v>
      </c>
      <c r="F180" s="210">
        <f t="shared" si="5"/>
        <v>1</v>
      </c>
      <c r="G180" s="217" t="s">
        <v>116</v>
      </c>
      <c r="H180" s="217" t="s">
        <v>120</v>
      </c>
      <c r="I180" s="212" t="str">
        <f t="shared" si="4"/>
        <v>3. LIGA MUŽI D   2014 - 2015_42134</v>
      </c>
    </row>
    <row r="181" spans="1:9" ht="18">
      <c r="A181" s="202" t="s">
        <v>115</v>
      </c>
      <c r="B181" s="219" t="s">
        <v>79</v>
      </c>
      <c r="C181" s="222">
        <v>42134</v>
      </c>
      <c r="D181" s="223" t="s">
        <v>124</v>
      </c>
      <c r="E181" s="216">
        <v>0.4166666666666667</v>
      </c>
      <c r="F181" s="210">
        <f t="shared" si="5"/>
        <v>2</v>
      </c>
      <c r="G181" s="217" t="s">
        <v>118</v>
      </c>
      <c r="H181" s="217" t="s">
        <v>119</v>
      </c>
      <c r="I181" s="212" t="str">
        <f t="shared" si="4"/>
        <v>3. LIGA MUŽI D   2014 - 2015_42134</v>
      </c>
    </row>
    <row r="182" spans="1:9" ht="18">
      <c r="A182" s="202" t="s">
        <v>115</v>
      </c>
      <c r="B182" s="219" t="s">
        <v>79</v>
      </c>
      <c r="C182" s="222">
        <v>42134</v>
      </c>
      <c r="D182" s="223" t="s">
        <v>124</v>
      </c>
      <c r="E182" s="216">
        <v>0.5</v>
      </c>
      <c r="F182" s="210">
        <f t="shared" si="5"/>
        <v>3</v>
      </c>
      <c r="G182" s="217" t="s">
        <v>122</v>
      </c>
      <c r="H182" s="217" t="s">
        <v>117</v>
      </c>
      <c r="I182" s="212" t="str">
        <f t="shared" si="4"/>
        <v>3. LIGA MUŽI D   2014 - 2015_42134</v>
      </c>
    </row>
    <row r="183" spans="1:9" ht="18">
      <c r="A183" s="202" t="s">
        <v>128</v>
      </c>
      <c r="B183" s="218" t="s">
        <v>60</v>
      </c>
      <c r="C183" s="220">
        <v>41930</v>
      </c>
      <c r="D183" s="221" t="s">
        <v>135</v>
      </c>
      <c r="E183" s="213">
        <v>0.4166666666666667</v>
      </c>
      <c r="F183" s="210">
        <f t="shared" si="5"/>
        <v>1</v>
      </c>
      <c r="G183" s="214" t="s">
        <v>130</v>
      </c>
      <c r="H183" s="215" t="s">
        <v>129</v>
      </c>
      <c r="I183" s="212" t="str">
        <f t="shared" si="4"/>
        <v>3. LIGA MUŽI E   2014 - 2015_41930</v>
      </c>
    </row>
    <row r="184" spans="1:9" ht="18">
      <c r="A184" s="202" t="s">
        <v>128</v>
      </c>
      <c r="B184" s="218" t="s">
        <v>60</v>
      </c>
      <c r="C184" s="220">
        <v>41930</v>
      </c>
      <c r="D184" s="221" t="s">
        <v>135</v>
      </c>
      <c r="E184" s="213">
        <v>0.4166666666666667</v>
      </c>
      <c r="F184" s="210">
        <f t="shared" si="5"/>
        <v>2</v>
      </c>
      <c r="G184" s="214" t="s">
        <v>131</v>
      </c>
      <c r="H184" s="214" t="s">
        <v>134</v>
      </c>
      <c r="I184" s="212" t="str">
        <f t="shared" si="4"/>
        <v>3. LIGA MUŽI E   2014 - 2015_41930</v>
      </c>
    </row>
    <row r="185" spans="1:9" ht="18">
      <c r="A185" s="202" t="s">
        <v>128</v>
      </c>
      <c r="B185" s="218" t="s">
        <v>60</v>
      </c>
      <c r="C185" s="220">
        <v>41930</v>
      </c>
      <c r="D185" s="221" t="s">
        <v>135</v>
      </c>
      <c r="E185" s="213">
        <v>0.5</v>
      </c>
      <c r="F185" s="210">
        <f t="shared" si="5"/>
        <v>3</v>
      </c>
      <c r="G185" s="214" t="s">
        <v>132</v>
      </c>
      <c r="H185" s="214" t="s">
        <v>133</v>
      </c>
      <c r="I185" s="212" t="str">
        <f t="shared" si="4"/>
        <v>3. LIGA MUŽI E   2014 - 2015_41930</v>
      </c>
    </row>
    <row r="186" spans="1:9" ht="18">
      <c r="A186" s="202" t="s">
        <v>128</v>
      </c>
      <c r="B186" s="218" t="s">
        <v>60</v>
      </c>
      <c r="C186" s="220">
        <v>41930</v>
      </c>
      <c r="D186" s="221" t="s">
        <v>135</v>
      </c>
      <c r="E186" s="213">
        <v>0.5</v>
      </c>
      <c r="F186" s="210">
        <f t="shared" si="5"/>
        <v>4</v>
      </c>
      <c r="G186" s="214" t="s">
        <v>129</v>
      </c>
      <c r="H186" s="214" t="s">
        <v>131</v>
      </c>
      <c r="I186" s="212" t="str">
        <f t="shared" si="4"/>
        <v>3. LIGA MUŽI E   2014 - 2015_41930</v>
      </c>
    </row>
    <row r="187" spans="1:9" ht="18">
      <c r="A187" s="202" t="s">
        <v>128</v>
      </c>
      <c r="B187" s="218" t="s">
        <v>60</v>
      </c>
      <c r="C187" s="220">
        <v>41930</v>
      </c>
      <c r="D187" s="221" t="s">
        <v>135</v>
      </c>
      <c r="E187" s="213">
        <v>0.5833333333333334</v>
      </c>
      <c r="F187" s="210">
        <f t="shared" si="5"/>
        <v>5</v>
      </c>
      <c r="G187" s="214" t="s">
        <v>132</v>
      </c>
      <c r="H187" s="214" t="s">
        <v>134</v>
      </c>
      <c r="I187" s="212" t="str">
        <f t="shared" si="4"/>
        <v>3. LIGA MUŽI E   2014 - 2015_41930</v>
      </c>
    </row>
    <row r="188" spans="1:9" ht="18">
      <c r="A188" s="202" t="s">
        <v>128</v>
      </c>
      <c r="B188" s="218" t="s">
        <v>60</v>
      </c>
      <c r="C188" s="220">
        <v>41930</v>
      </c>
      <c r="D188" s="221" t="s">
        <v>135</v>
      </c>
      <c r="E188" s="213">
        <v>0.5833333333333334</v>
      </c>
      <c r="F188" s="210">
        <f t="shared" si="5"/>
        <v>6</v>
      </c>
      <c r="G188" s="214" t="s">
        <v>130</v>
      </c>
      <c r="H188" s="214" t="s">
        <v>133</v>
      </c>
      <c r="I188" s="212" t="str">
        <f t="shared" si="4"/>
        <v>3. LIGA MUŽI E   2014 - 2015_41930</v>
      </c>
    </row>
    <row r="189" spans="1:9" ht="18">
      <c r="A189" s="202" t="s">
        <v>128</v>
      </c>
      <c r="B189" s="219" t="s">
        <v>3</v>
      </c>
      <c r="C189" s="222">
        <v>41931</v>
      </c>
      <c r="D189" s="223" t="s">
        <v>136</v>
      </c>
      <c r="E189" s="216">
        <v>0.4166666666666667</v>
      </c>
      <c r="F189" s="210">
        <f t="shared" si="5"/>
        <v>1</v>
      </c>
      <c r="G189" s="217" t="s">
        <v>131</v>
      </c>
      <c r="H189" s="217" t="s">
        <v>130</v>
      </c>
      <c r="I189" s="212" t="str">
        <f t="shared" si="4"/>
        <v>3. LIGA MUŽI E   2014 - 2015_41931</v>
      </c>
    </row>
    <row r="190" spans="1:9" ht="18">
      <c r="A190" s="202" t="s">
        <v>128</v>
      </c>
      <c r="B190" s="219" t="s">
        <v>3</v>
      </c>
      <c r="C190" s="222">
        <v>41931</v>
      </c>
      <c r="D190" s="223" t="s">
        <v>136</v>
      </c>
      <c r="E190" s="216">
        <v>0.4166666666666667</v>
      </c>
      <c r="F190" s="210">
        <f t="shared" si="5"/>
        <v>2</v>
      </c>
      <c r="G190" s="217" t="s">
        <v>129</v>
      </c>
      <c r="H190" s="217" t="s">
        <v>132</v>
      </c>
      <c r="I190" s="212" t="str">
        <f t="shared" si="4"/>
        <v>3. LIGA MUŽI E   2014 - 2015_41931</v>
      </c>
    </row>
    <row r="191" spans="1:9" ht="18">
      <c r="A191" s="202" t="s">
        <v>128</v>
      </c>
      <c r="B191" s="219" t="s">
        <v>3</v>
      </c>
      <c r="C191" s="222">
        <v>41931</v>
      </c>
      <c r="D191" s="223" t="s">
        <v>136</v>
      </c>
      <c r="E191" s="216">
        <v>0.4166666666666667</v>
      </c>
      <c r="F191" s="210">
        <f t="shared" si="5"/>
        <v>3</v>
      </c>
      <c r="G191" s="217" t="s">
        <v>133</v>
      </c>
      <c r="H191" s="217" t="s">
        <v>134</v>
      </c>
      <c r="I191" s="212" t="str">
        <f t="shared" si="4"/>
        <v>3. LIGA MUŽI E   2014 - 2015_41931</v>
      </c>
    </row>
    <row r="192" spans="1:9" ht="18">
      <c r="A192" s="202" t="s">
        <v>128</v>
      </c>
      <c r="B192" s="219" t="s">
        <v>3</v>
      </c>
      <c r="C192" s="222">
        <v>41931</v>
      </c>
      <c r="D192" s="223" t="s">
        <v>136</v>
      </c>
      <c r="E192" s="216">
        <v>0.5</v>
      </c>
      <c r="F192" s="210">
        <f t="shared" si="5"/>
        <v>4</v>
      </c>
      <c r="G192" s="217" t="s">
        <v>129</v>
      </c>
      <c r="H192" s="217" t="s">
        <v>133</v>
      </c>
      <c r="I192" s="212" t="str">
        <f t="shared" si="4"/>
        <v>3. LIGA MUŽI E   2014 - 2015_41931</v>
      </c>
    </row>
    <row r="193" spans="1:9" ht="18">
      <c r="A193" s="202" t="s">
        <v>128</v>
      </c>
      <c r="B193" s="219" t="s">
        <v>3</v>
      </c>
      <c r="C193" s="222">
        <v>41931</v>
      </c>
      <c r="D193" s="223" t="s">
        <v>136</v>
      </c>
      <c r="E193" s="216">
        <v>0.5</v>
      </c>
      <c r="F193" s="210">
        <f t="shared" si="5"/>
        <v>5</v>
      </c>
      <c r="G193" s="217" t="s">
        <v>131</v>
      </c>
      <c r="H193" s="217" t="s">
        <v>132</v>
      </c>
      <c r="I193" s="212" t="str">
        <f t="shared" si="4"/>
        <v>3. LIGA MUŽI E   2014 - 2015_41931</v>
      </c>
    </row>
    <row r="194" spans="1:9" ht="18">
      <c r="A194" s="202" t="s">
        <v>128</v>
      </c>
      <c r="B194" s="219" t="s">
        <v>3</v>
      </c>
      <c r="C194" s="222">
        <v>41931</v>
      </c>
      <c r="D194" s="223" t="s">
        <v>136</v>
      </c>
      <c r="E194" s="216">
        <v>0.5</v>
      </c>
      <c r="F194" s="210">
        <f t="shared" si="5"/>
        <v>6</v>
      </c>
      <c r="G194" s="217" t="s">
        <v>134</v>
      </c>
      <c r="H194" s="217" t="s">
        <v>130</v>
      </c>
      <c r="I194" s="212" t="str">
        <f t="shared" si="4"/>
        <v>3. LIGA MUŽI E   2014 - 2015_41931</v>
      </c>
    </row>
    <row r="195" spans="1:9" ht="18">
      <c r="A195" s="202" t="s">
        <v>128</v>
      </c>
      <c r="B195" s="218" t="s">
        <v>4</v>
      </c>
      <c r="C195" s="220">
        <v>41986</v>
      </c>
      <c r="D195" s="221" t="s">
        <v>137</v>
      </c>
      <c r="E195" s="213">
        <v>0.4166666666666667</v>
      </c>
      <c r="F195" s="210">
        <f t="shared" si="5"/>
        <v>1</v>
      </c>
      <c r="G195" s="214" t="s">
        <v>134</v>
      </c>
      <c r="H195" s="215" t="s">
        <v>129</v>
      </c>
      <c r="I195" s="212" t="str">
        <f t="shared" si="4"/>
        <v>3. LIGA MUŽI E   2014 - 2015_41986</v>
      </c>
    </row>
    <row r="196" spans="1:9" ht="18">
      <c r="A196" s="202" t="s">
        <v>128</v>
      </c>
      <c r="B196" s="218" t="s">
        <v>4</v>
      </c>
      <c r="C196" s="220">
        <v>41986</v>
      </c>
      <c r="D196" s="221" t="s">
        <v>137</v>
      </c>
      <c r="E196" s="213">
        <v>0.4166666666666667</v>
      </c>
      <c r="F196" s="210">
        <f t="shared" si="5"/>
        <v>2</v>
      </c>
      <c r="G196" s="214" t="s">
        <v>131</v>
      </c>
      <c r="H196" s="214" t="s">
        <v>133</v>
      </c>
      <c r="I196" s="212" t="str">
        <f aca="true" t="shared" si="6" ref="I196:I259">CONCATENATE(A196,"_",C196)</f>
        <v>3. LIGA MUŽI E   2014 - 2015_41986</v>
      </c>
    </row>
    <row r="197" spans="1:9" ht="18">
      <c r="A197" s="202" t="s">
        <v>128</v>
      </c>
      <c r="B197" s="218" t="s">
        <v>4</v>
      </c>
      <c r="C197" s="220">
        <v>41986</v>
      </c>
      <c r="D197" s="221" t="s">
        <v>137</v>
      </c>
      <c r="E197" s="213">
        <v>0.4166666666666667</v>
      </c>
      <c r="F197" s="210">
        <f aca="true" t="shared" si="7" ref="F197:F260">IF(B196&lt;&gt;B197,1,F196+1)</f>
        <v>3</v>
      </c>
      <c r="G197" s="214" t="s">
        <v>132</v>
      </c>
      <c r="H197" s="214" t="s">
        <v>130</v>
      </c>
      <c r="I197" s="212" t="str">
        <f t="shared" si="6"/>
        <v>3. LIGA MUŽI E   2014 - 2015_41986</v>
      </c>
    </row>
    <row r="198" spans="1:9" ht="18">
      <c r="A198" s="202" t="s">
        <v>128</v>
      </c>
      <c r="B198" s="218" t="s">
        <v>4</v>
      </c>
      <c r="C198" s="220">
        <v>41986</v>
      </c>
      <c r="D198" s="221" t="s">
        <v>137</v>
      </c>
      <c r="E198" s="213">
        <v>0.5</v>
      </c>
      <c r="F198" s="210">
        <f t="shared" si="7"/>
        <v>4</v>
      </c>
      <c r="G198" s="214" t="s">
        <v>131</v>
      </c>
      <c r="H198" s="214" t="s">
        <v>134</v>
      </c>
      <c r="I198" s="212" t="str">
        <f t="shared" si="6"/>
        <v>3. LIGA MUŽI E   2014 - 2015_41986</v>
      </c>
    </row>
    <row r="199" spans="1:9" ht="18">
      <c r="A199" s="202" t="s">
        <v>128</v>
      </c>
      <c r="B199" s="218" t="s">
        <v>4</v>
      </c>
      <c r="C199" s="220">
        <v>41986</v>
      </c>
      <c r="D199" s="221" t="s">
        <v>137</v>
      </c>
      <c r="E199" s="213">
        <v>0.5</v>
      </c>
      <c r="F199" s="210">
        <f t="shared" si="7"/>
        <v>5</v>
      </c>
      <c r="G199" s="214" t="s">
        <v>132</v>
      </c>
      <c r="H199" s="214" t="s">
        <v>133</v>
      </c>
      <c r="I199" s="212" t="str">
        <f t="shared" si="6"/>
        <v>3. LIGA MUŽI E   2014 - 2015_41986</v>
      </c>
    </row>
    <row r="200" spans="1:9" ht="18">
      <c r="A200" s="202" t="s">
        <v>128</v>
      </c>
      <c r="B200" s="218" t="s">
        <v>4</v>
      </c>
      <c r="C200" s="220">
        <v>41986</v>
      </c>
      <c r="D200" s="221" t="s">
        <v>137</v>
      </c>
      <c r="E200" s="213">
        <v>0.5</v>
      </c>
      <c r="F200" s="210">
        <f t="shared" si="7"/>
        <v>6</v>
      </c>
      <c r="G200" s="214" t="s">
        <v>129</v>
      </c>
      <c r="H200" s="214" t="s">
        <v>130</v>
      </c>
      <c r="I200" s="212" t="str">
        <f t="shared" si="6"/>
        <v>3. LIGA MUŽI E   2014 - 2015_41986</v>
      </c>
    </row>
    <row r="201" spans="1:9" ht="18">
      <c r="A201" s="202" t="s">
        <v>128</v>
      </c>
      <c r="B201" s="219" t="s">
        <v>5</v>
      </c>
      <c r="C201" s="222">
        <v>41987</v>
      </c>
      <c r="D201" s="223" t="s">
        <v>138</v>
      </c>
      <c r="E201" s="216">
        <v>0.4166666666666667</v>
      </c>
      <c r="F201" s="210">
        <f t="shared" si="7"/>
        <v>1</v>
      </c>
      <c r="G201" s="217" t="s">
        <v>132</v>
      </c>
      <c r="H201" s="217" t="s">
        <v>134</v>
      </c>
      <c r="I201" s="212" t="str">
        <f t="shared" si="6"/>
        <v>3. LIGA MUŽI E   2014 - 2015_41987</v>
      </c>
    </row>
    <row r="202" spans="1:9" ht="18">
      <c r="A202" s="202" t="s">
        <v>128</v>
      </c>
      <c r="B202" s="219" t="s">
        <v>5</v>
      </c>
      <c r="C202" s="222">
        <v>41987</v>
      </c>
      <c r="D202" s="223" t="s">
        <v>138</v>
      </c>
      <c r="E202" s="216">
        <v>0.4166666666666667</v>
      </c>
      <c r="F202" s="210">
        <f t="shared" si="7"/>
        <v>2</v>
      </c>
      <c r="G202" s="217" t="s">
        <v>129</v>
      </c>
      <c r="H202" s="217" t="s">
        <v>131</v>
      </c>
      <c r="I202" s="212" t="str">
        <f t="shared" si="6"/>
        <v>3. LIGA MUŽI E   2014 - 2015_41987</v>
      </c>
    </row>
    <row r="203" spans="1:9" ht="18">
      <c r="A203" s="202" t="s">
        <v>128</v>
      </c>
      <c r="B203" s="219" t="s">
        <v>5</v>
      </c>
      <c r="C203" s="222">
        <v>41987</v>
      </c>
      <c r="D203" s="223" t="s">
        <v>138</v>
      </c>
      <c r="E203" s="216">
        <v>0.5</v>
      </c>
      <c r="F203" s="210">
        <f t="shared" si="7"/>
        <v>3</v>
      </c>
      <c r="G203" s="217" t="s">
        <v>133</v>
      </c>
      <c r="H203" s="217" t="s">
        <v>130</v>
      </c>
      <c r="I203" s="212" t="str">
        <f t="shared" si="6"/>
        <v>3. LIGA MUŽI E   2014 - 2015_41987</v>
      </c>
    </row>
    <row r="204" spans="1:9" ht="18">
      <c r="A204" s="202" t="s">
        <v>128</v>
      </c>
      <c r="B204" s="219" t="s">
        <v>5</v>
      </c>
      <c r="C204" s="222">
        <v>41987</v>
      </c>
      <c r="D204" s="223" t="s">
        <v>138</v>
      </c>
      <c r="E204" s="216">
        <v>0.5</v>
      </c>
      <c r="F204" s="210">
        <f t="shared" si="7"/>
        <v>4</v>
      </c>
      <c r="G204" s="217" t="s">
        <v>129</v>
      </c>
      <c r="H204" s="217" t="s">
        <v>132</v>
      </c>
      <c r="I204" s="212" t="str">
        <f t="shared" si="6"/>
        <v>3. LIGA MUŽI E   2014 - 2015_41987</v>
      </c>
    </row>
    <row r="205" spans="1:9" ht="18">
      <c r="A205" s="202" t="s">
        <v>128</v>
      </c>
      <c r="B205" s="219" t="s">
        <v>5</v>
      </c>
      <c r="C205" s="222">
        <v>41987</v>
      </c>
      <c r="D205" s="223" t="s">
        <v>138</v>
      </c>
      <c r="E205" s="216">
        <v>0.5833333333333334</v>
      </c>
      <c r="F205" s="210">
        <f t="shared" si="7"/>
        <v>5</v>
      </c>
      <c r="G205" s="217" t="s">
        <v>133</v>
      </c>
      <c r="H205" s="217" t="s">
        <v>134</v>
      </c>
      <c r="I205" s="212" t="str">
        <f t="shared" si="6"/>
        <v>3. LIGA MUŽI E   2014 - 2015_41987</v>
      </c>
    </row>
    <row r="206" spans="1:9" ht="18">
      <c r="A206" s="202" t="s">
        <v>128</v>
      </c>
      <c r="B206" s="219" t="s">
        <v>5</v>
      </c>
      <c r="C206" s="222">
        <v>41987</v>
      </c>
      <c r="D206" s="223" t="s">
        <v>138</v>
      </c>
      <c r="E206" s="216">
        <v>0.5833333333333334</v>
      </c>
      <c r="F206" s="210">
        <f t="shared" si="7"/>
        <v>6</v>
      </c>
      <c r="G206" s="217" t="s">
        <v>131</v>
      </c>
      <c r="H206" s="217" t="s">
        <v>130</v>
      </c>
      <c r="I206" s="212" t="str">
        <f t="shared" si="6"/>
        <v>3. LIGA MUŽI E   2014 - 2015_41987</v>
      </c>
    </row>
    <row r="207" spans="1:9" ht="18">
      <c r="A207" s="202" t="s">
        <v>128</v>
      </c>
      <c r="B207" s="218" t="s">
        <v>6</v>
      </c>
      <c r="C207" s="220">
        <v>42049</v>
      </c>
      <c r="D207" s="221" t="s">
        <v>139</v>
      </c>
      <c r="E207" s="213">
        <v>0.4166666666666667</v>
      </c>
      <c r="F207" s="210">
        <f t="shared" si="7"/>
        <v>1</v>
      </c>
      <c r="G207" s="214" t="s">
        <v>133</v>
      </c>
      <c r="H207" s="215" t="s">
        <v>129</v>
      </c>
      <c r="I207" s="212" t="str">
        <f t="shared" si="6"/>
        <v>3. LIGA MUŽI E   2014 - 2015_42049</v>
      </c>
    </row>
    <row r="208" spans="1:9" ht="18">
      <c r="A208" s="202" t="s">
        <v>128</v>
      </c>
      <c r="B208" s="218" t="s">
        <v>6</v>
      </c>
      <c r="C208" s="220">
        <v>42049</v>
      </c>
      <c r="D208" s="221" t="s">
        <v>139</v>
      </c>
      <c r="E208" s="213">
        <v>0.4166666666666667</v>
      </c>
      <c r="F208" s="210">
        <f t="shared" si="7"/>
        <v>2</v>
      </c>
      <c r="G208" s="214" t="s">
        <v>131</v>
      </c>
      <c r="H208" s="214" t="s">
        <v>132</v>
      </c>
      <c r="I208" s="212" t="str">
        <f t="shared" si="6"/>
        <v>3. LIGA MUŽI E   2014 - 2015_42049</v>
      </c>
    </row>
    <row r="209" spans="1:9" ht="18">
      <c r="A209" s="202" t="s">
        <v>128</v>
      </c>
      <c r="B209" s="218" t="s">
        <v>6</v>
      </c>
      <c r="C209" s="220">
        <v>42049</v>
      </c>
      <c r="D209" s="221" t="s">
        <v>139</v>
      </c>
      <c r="E209" s="213">
        <v>0.5</v>
      </c>
      <c r="F209" s="210">
        <f t="shared" si="7"/>
        <v>3</v>
      </c>
      <c r="G209" s="214" t="s">
        <v>134</v>
      </c>
      <c r="H209" s="214" t="s">
        <v>130</v>
      </c>
      <c r="I209" s="212" t="str">
        <f t="shared" si="6"/>
        <v>3. LIGA MUŽI E   2014 - 2015_42049</v>
      </c>
    </row>
    <row r="210" spans="1:9" ht="18">
      <c r="A210" s="202" t="s">
        <v>128</v>
      </c>
      <c r="B210" s="218" t="s">
        <v>6</v>
      </c>
      <c r="C210" s="220">
        <v>42049</v>
      </c>
      <c r="D210" s="221" t="s">
        <v>139</v>
      </c>
      <c r="E210" s="213">
        <v>0.5</v>
      </c>
      <c r="F210" s="210">
        <f t="shared" si="7"/>
        <v>4</v>
      </c>
      <c r="G210" s="214" t="s">
        <v>131</v>
      </c>
      <c r="H210" s="214" t="s">
        <v>133</v>
      </c>
      <c r="I210" s="212" t="str">
        <f t="shared" si="6"/>
        <v>3. LIGA MUŽI E   2014 - 2015_42049</v>
      </c>
    </row>
    <row r="211" spans="1:9" ht="18">
      <c r="A211" s="202" t="s">
        <v>128</v>
      </c>
      <c r="B211" s="218" t="s">
        <v>6</v>
      </c>
      <c r="C211" s="220">
        <v>42049</v>
      </c>
      <c r="D211" s="221" t="s">
        <v>139</v>
      </c>
      <c r="E211" s="213">
        <v>0.5833333333333334</v>
      </c>
      <c r="F211" s="210">
        <f t="shared" si="7"/>
        <v>5</v>
      </c>
      <c r="G211" s="214" t="s">
        <v>132</v>
      </c>
      <c r="H211" s="214" t="s">
        <v>130</v>
      </c>
      <c r="I211" s="212" t="str">
        <f t="shared" si="6"/>
        <v>3. LIGA MUŽI E   2014 - 2015_42049</v>
      </c>
    </row>
    <row r="212" spans="1:9" ht="18">
      <c r="A212" s="202" t="s">
        <v>128</v>
      </c>
      <c r="B212" s="218" t="s">
        <v>6</v>
      </c>
      <c r="C212" s="220">
        <v>42049</v>
      </c>
      <c r="D212" s="221" t="s">
        <v>139</v>
      </c>
      <c r="E212" s="213">
        <v>0.5833333333333334</v>
      </c>
      <c r="F212" s="210">
        <f t="shared" si="7"/>
        <v>6</v>
      </c>
      <c r="G212" s="214" t="s">
        <v>129</v>
      </c>
      <c r="H212" s="214" t="s">
        <v>134</v>
      </c>
      <c r="I212" s="212" t="str">
        <f t="shared" si="6"/>
        <v>3. LIGA MUŽI E   2014 - 2015_42049</v>
      </c>
    </row>
    <row r="213" spans="1:9" ht="18">
      <c r="A213" s="202" t="s">
        <v>128</v>
      </c>
      <c r="B213" s="219" t="s">
        <v>62</v>
      </c>
      <c r="C213" s="222">
        <v>42050</v>
      </c>
      <c r="D213" s="223" t="s">
        <v>137</v>
      </c>
      <c r="E213" s="216">
        <v>0.4166666666666667</v>
      </c>
      <c r="F213" s="210">
        <f t="shared" si="7"/>
        <v>1</v>
      </c>
      <c r="G213" s="217" t="s">
        <v>134</v>
      </c>
      <c r="H213" s="217" t="s">
        <v>131</v>
      </c>
      <c r="I213" s="212" t="str">
        <f t="shared" si="6"/>
        <v>3. LIGA MUŽI E   2014 - 2015_42050</v>
      </c>
    </row>
    <row r="214" spans="1:9" ht="18">
      <c r="A214" s="202" t="s">
        <v>128</v>
      </c>
      <c r="B214" s="219" t="s">
        <v>62</v>
      </c>
      <c r="C214" s="222">
        <v>42050</v>
      </c>
      <c r="D214" s="223" t="s">
        <v>137</v>
      </c>
      <c r="E214" s="216">
        <v>0.4166666666666667</v>
      </c>
      <c r="F214" s="210">
        <f t="shared" si="7"/>
        <v>2</v>
      </c>
      <c r="G214" s="217" t="s">
        <v>129</v>
      </c>
      <c r="H214" s="217" t="s">
        <v>130</v>
      </c>
      <c r="I214" s="212" t="str">
        <f t="shared" si="6"/>
        <v>3. LIGA MUŽI E   2014 - 2015_42050</v>
      </c>
    </row>
    <row r="215" spans="1:9" ht="18">
      <c r="A215" s="202" t="s">
        <v>128</v>
      </c>
      <c r="B215" s="219" t="s">
        <v>62</v>
      </c>
      <c r="C215" s="222">
        <v>42050</v>
      </c>
      <c r="D215" s="223" t="s">
        <v>137</v>
      </c>
      <c r="E215" s="216">
        <v>0.4166666666666667</v>
      </c>
      <c r="F215" s="210">
        <f t="shared" si="7"/>
        <v>3</v>
      </c>
      <c r="G215" s="217" t="s">
        <v>132</v>
      </c>
      <c r="H215" s="217" t="s">
        <v>133</v>
      </c>
      <c r="I215" s="212" t="str">
        <f t="shared" si="6"/>
        <v>3. LIGA MUŽI E   2014 - 2015_42050</v>
      </c>
    </row>
    <row r="216" spans="1:9" ht="18">
      <c r="A216" s="202" t="s">
        <v>128</v>
      </c>
      <c r="B216" s="219" t="s">
        <v>62</v>
      </c>
      <c r="C216" s="222">
        <v>42050</v>
      </c>
      <c r="D216" s="223" t="s">
        <v>137</v>
      </c>
      <c r="E216" s="216">
        <v>0.5</v>
      </c>
      <c r="F216" s="210">
        <f t="shared" si="7"/>
        <v>4</v>
      </c>
      <c r="G216" s="217" t="s">
        <v>129</v>
      </c>
      <c r="H216" s="217" t="s">
        <v>131</v>
      </c>
      <c r="I216" s="212" t="str">
        <f t="shared" si="6"/>
        <v>3. LIGA MUŽI E   2014 - 2015_42050</v>
      </c>
    </row>
    <row r="217" spans="1:9" ht="18">
      <c r="A217" s="202" t="s">
        <v>128</v>
      </c>
      <c r="B217" s="219" t="s">
        <v>62</v>
      </c>
      <c r="C217" s="222">
        <v>42050</v>
      </c>
      <c r="D217" s="223" t="s">
        <v>137</v>
      </c>
      <c r="E217" s="216">
        <v>0.5</v>
      </c>
      <c r="F217" s="210">
        <f t="shared" si="7"/>
        <v>5</v>
      </c>
      <c r="G217" s="217" t="s">
        <v>132</v>
      </c>
      <c r="H217" s="217" t="s">
        <v>134</v>
      </c>
      <c r="I217" s="212" t="str">
        <f t="shared" si="6"/>
        <v>3. LIGA MUŽI E   2014 - 2015_42050</v>
      </c>
    </row>
    <row r="218" spans="1:9" ht="18">
      <c r="A218" s="202" t="s">
        <v>128</v>
      </c>
      <c r="B218" s="219" t="s">
        <v>62</v>
      </c>
      <c r="C218" s="222">
        <v>42050</v>
      </c>
      <c r="D218" s="223" t="s">
        <v>137</v>
      </c>
      <c r="E218" s="216">
        <v>0.5</v>
      </c>
      <c r="F218" s="210">
        <f t="shared" si="7"/>
        <v>6</v>
      </c>
      <c r="G218" s="217" t="s">
        <v>133</v>
      </c>
      <c r="H218" s="217" t="s">
        <v>130</v>
      </c>
      <c r="I218" s="212" t="str">
        <f t="shared" si="6"/>
        <v>3. LIGA MUŽI E   2014 - 2015_42050</v>
      </c>
    </row>
    <row r="219" spans="1:9" ht="18">
      <c r="A219" s="202" t="s">
        <v>128</v>
      </c>
      <c r="B219" s="218" t="s">
        <v>78</v>
      </c>
      <c r="C219" s="220">
        <v>42133</v>
      </c>
      <c r="D219" s="221" t="s">
        <v>140</v>
      </c>
      <c r="E219" s="213">
        <v>0.4166666666666667</v>
      </c>
      <c r="F219" s="210">
        <f t="shared" si="7"/>
        <v>1</v>
      </c>
      <c r="G219" s="214" t="s">
        <v>129</v>
      </c>
      <c r="H219" s="215" t="s">
        <v>132</v>
      </c>
      <c r="I219" s="212" t="str">
        <f t="shared" si="6"/>
        <v>3. LIGA MUŽI E   2014 - 2015_42133</v>
      </c>
    </row>
    <row r="220" spans="1:9" ht="18">
      <c r="A220" s="202" t="s">
        <v>128</v>
      </c>
      <c r="B220" s="218" t="s">
        <v>78</v>
      </c>
      <c r="C220" s="220">
        <v>42133</v>
      </c>
      <c r="D220" s="221" t="s">
        <v>140</v>
      </c>
      <c r="E220" s="213">
        <v>0.4166666666666667</v>
      </c>
      <c r="F220" s="210">
        <f t="shared" si="7"/>
        <v>2</v>
      </c>
      <c r="G220" s="214" t="s">
        <v>133</v>
      </c>
      <c r="H220" s="214" t="s">
        <v>134</v>
      </c>
      <c r="I220" s="212" t="str">
        <f t="shared" si="6"/>
        <v>3. LIGA MUŽI E   2014 - 2015_42133</v>
      </c>
    </row>
    <row r="221" spans="1:9" ht="18">
      <c r="A221" s="202" t="s">
        <v>128</v>
      </c>
      <c r="B221" s="218" t="s">
        <v>78</v>
      </c>
      <c r="C221" s="220">
        <v>42133</v>
      </c>
      <c r="D221" s="221" t="s">
        <v>140</v>
      </c>
      <c r="E221" s="213">
        <v>0.4166666666666667</v>
      </c>
      <c r="F221" s="210">
        <f t="shared" si="7"/>
        <v>3</v>
      </c>
      <c r="G221" s="214" t="s">
        <v>131</v>
      </c>
      <c r="H221" s="214" t="s">
        <v>130</v>
      </c>
      <c r="I221" s="212" t="str">
        <f t="shared" si="6"/>
        <v>3. LIGA MUŽI E   2014 - 2015_42133</v>
      </c>
    </row>
    <row r="222" spans="1:9" ht="18">
      <c r="A222" s="202" t="s">
        <v>128</v>
      </c>
      <c r="B222" s="218" t="s">
        <v>78</v>
      </c>
      <c r="C222" s="220">
        <v>42133</v>
      </c>
      <c r="D222" s="221" t="s">
        <v>140</v>
      </c>
      <c r="E222" s="213">
        <v>0.5</v>
      </c>
      <c r="F222" s="210">
        <f t="shared" si="7"/>
        <v>4</v>
      </c>
      <c r="G222" s="214" t="s">
        <v>129</v>
      </c>
      <c r="H222" s="214" t="s">
        <v>133</v>
      </c>
      <c r="I222" s="212" t="str">
        <f t="shared" si="6"/>
        <v>3. LIGA MUŽI E   2014 - 2015_42133</v>
      </c>
    </row>
    <row r="223" spans="1:9" ht="18">
      <c r="A223" s="202" t="s">
        <v>128</v>
      </c>
      <c r="B223" s="218" t="s">
        <v>78</v>
      </c>
      <c r="C223" s="220">
        <v>42133</v>
      </c>
      <c r="D223" s="221" t="s">
        <v>140</v>
      </c>
      <c r="E223" s="213">
        <v>0.5</v>
      </c>
      <c r="F223" s="210">
        <f t="shared" si="7"/>
        <v>5</v>
      </c>
      <c r="G223" s="214" t="s">
        <v>131</v>
      </c>
      <c r="H223" s="214" t="s">
        <v>132</v>
      </c>
      <c r="I223" s="212" t="str">
        <f t="shared" si="6"/>
        <v>3. LIGA MUŽI E   2014 - 2015_42133</v>
      </c>
    </row>
    <row r="224" spans="1:9" ht="18">
      <c r="A224" s="202" t="s">
        <v>128</v>
      </c>
      <c r="B224" s="218" t="s">
        <v>78</v>
      </c>
      <c r="C224" s="220">
        <v>42133</v>
      </c>
      <c r="D224" s="221" t="s">
        <v>140</v>
      </c>
      <c r="E224" s="213">
        <v>0.5</v>
      </c>
      <c r="F224" s="210">
        <f t="shared" si="7"/>
        <v>6</v>
      </c>
      <c r="G224" s="214" t="s">
        <v>134</v>
      </c>
      <c r="H224" s="214" t="s">
        <v>130</v>
      </c>
      <c r="I224" s="212" t="str">
        <f t="shared" si="6"/>
        <v>3. LIGA MUŽI E   2014 - 2015_42133</v>
      </c>
    </row>
    <row r="225" spans="1:9" ht="18">
      <c r="A225" s="202" t="s">
        <v>128</v>
      </c>
      <c r="B225" s="219" t="s">
        <v>79</v>
      </c>
      <c r="C225" s="222">
        <v>42134</v>
      </c>
      <c r="D225" s="223" t="s">
        <v>139</v>
      </c>
      <c r="E225" s="216">
        <v>0.4166666666666667</v>
      </c>
      <c r="F225" s="210">
        <f t="shared" si="7"/>
        <v>1</v>
      </c>
      <c r="G225" s="217" t="s">
        <v>133</v>
      </c>
      <c r="H225" s="217" t="s">
        <v>131</v>
      </c>
      <c r="I225" s="212" t="str">
        <f t="shared" si="6"/>
        <v>3. LIGA MUŽI E   2014 - 2015_42134</v>
      </c>
    </row>
    <row r="226" spans="1:9" ht="18">
      <c r="A226" s="202" t="s">
        <v>128</v>
      </c>
      <c r="B226" s="219" t="s">
        <v>79</v>
      </c>
      <c r="C226" s="222">
        <v>42134</v>
      </c>
      <c r="D226" s="223" t="s">
        <v>139</v>
      </c>
      <c r="E226" s="216">
        <v>0.4166666666666667</v>
      </c>
      <c r="F226" s="210">
        <f t="shared" si="7"/>
        <v>2</v>
      </c>
      <c r="G226" s="217" t="s">
        <v>129</v>
      </c>
      <c r="H226" s="217" t="s">
        <v>134</v>
      </c>
      <c r="I226" s="212" t="str">
        <f t="shared" si="6"/>
        <v>3. LIGA MUŽI E   2014 - 2015_42134</v>
      </c>
    </row>
    <row r="227" spans="1:9" ht="18">
      <c r="A227" s="202" t="s">
        <v>128</v>
      </c>
      <c r="B227" s="219" t="s">
        <v>79</v>
      </c>
      <c r="C227" s="222">
        <v>42134</v>
      </c>
      <c r="D227" s="223" t="s">
        <v>139</v>
      </c>
      <c r="E227" s="216">
        <v>0.5</v>
      </c>
      <c r="F227" s="210">
        <f t="shared" si="7"/>
        <v>3</v>
      </c>
      <c r="G227" s="217" t="s">
        <v>132</v>
      </c>
      <c r="H227" s="217" t="s">
        <v>130</v>
      </c>
      <c r="I227" s="212" t="str">
        <f t="shared" si="6"/>
        <v>3. LIGA MUŽI E   2014 - 2015_42134</v>
      </c>
    </row>
    <row r="228" spans="1:9" ht="18">
      <c r="A228" s="202" t="s">
        <v>141</v>
      </c>
      <c r="B228" s="218" t="s">
        <v>60</v>
      </c>
      <c r="C228" s="220">
        <v>41930</v>
      </c>
      <c r="D228" s="221" t="s">
        <v>145</v>
      </c>
      <c r="E228" s="213">
        <v>0.4166666666666667</v>
      </c>
      <c r="F228" s="210">
        <f t="shared" si="7"/>
        <v>1</v>
      </c>
      <c r="G228" s="214" t="s">
        <v>144</v>
      </c>
      <c r="H228" s="215" t="s">
        <v>146</v>
      </c>
      <c r="I228" s="212" t="str">
        <f t="shared" si="6"/>
        <v>3. LIGA MUŽI F   2014 - 2015_41930</v>
      </c>
    </row>
    <row r="229" spans="1:9" ht="18">
      <c r="A229" s="202" t="s">
        <v>141</v>
      </c>
      <c r="B229" s="218" t="s">
        <v>60</v>
      </c>
      <c r="C229" s="220">
        <v>41930</v>
      </c>
      <c r="D229" s="221" t="s">
        <v>145</v>
      </c>
      <c r="E229" s="213">
        <v>0.4166666666666667</v>
      </c>
      <c r="F229" s="210">
        <f t="shared" si="7"/>
        <v>2</v>
      </c>
      <c r="G229" s="214" t="s">
        <v>147</v>
      </c>
      <c r="H229" s="214" t="s">
        <v>143</v>
      </c>
      <c r="I229" s="212" t="str">
        <f t="shared" si="6"/>
        <v>3. LIGA MUŽI F   2014 - 2015_41930</v>
      </c>
    </row>
    <row r="230" spans="1:9" ht="18">
      <c r="A230" s="202" t="s">
        <v>141</v>
      </c>
      <c r="B230" s="218" t="s">
        <v>60</v>
      </c>
      <c r="C230" s="220">
        <v>41930</v>
      </c>
      <c r="D230" s="221" t="s">
        <v>145</v>
      </c>
      <c r="E230" s="213">
        <v>0.5</v>
      </c>
      <c r="F230" s="210">
        <f t="shared" si="7"/>
        <v>3</v>
      </c>
      <c r="G230" s="214" t="s">
        <v>142</v>
      </c>
      <c r="H230" s="214" t="s">
        <v>146</v>
      </c>
      <c r="I230" s="212" t="str">
        <f t="shared" si="6"/>
        <v>3. LIGA MUŽI F   2014 - 2015_41930</v>
      </c>
    </row>
    <row r="231" spans="1:9" ht="18">
      <c r="A231" s="202" t="s">
        <v>141</v>
      </c>
      <c r="B231" s="218" t="s">
        <v>60</v>
      </c>
      <c r="C231" s="220">
        <v>41930</v>
      </c>
      <c r="D231" s="221" t="s">
        <v>145</v>
      </c>
      <c r="E231" s="213">
        <v>0.5</v>
      </c>
      <c r="F231" s="210">
        <f t="shared" si="7"/>
        <v>4</v>
      </c>
      <c r="G231" s="214" t="s">
        <v>147</v>
      </c>
      <c r="H231" s="214" t="s">
        <v>144</v>
      </c>
      <c r="I231" s="212" t="str">
        <f t="shared" si="6"/>
        <v>3. LIGA MUŽI F   2014 - 2015_41930</v>
      </c>
    </row>
    <row r="232" spans="1:9" ht="18">
      <c r="A232" s="202" t="s">
        <v>141</v>
      </c>
      <c r="B232" s="219" t="s">
        <v>3</v>
      </c>
      <c r="C232" s="222">
        <v>41931</v>
      </c>
      <c r="D232" s="223" t="s">
        <v>148</v>
      </c>
      <c r="E232" s="216">
        <v>0.4166666666666667</v>
      </c>
      <c r="F232" s="210">
        <f t="shared" si="7"/>
        <v>1</v>
      </c>
      <c r="G232" s="217" t="s">
        <v>146</v>
      </c>
      <c r="H232" s="217" t="s">
        <v>147</v>
      </c>
      <c r="I232" s="212" t="str">
        <f t="shared" si="6"/>
        <v>3. LIGA MUŽI F   2014 - 2015_41931</v>
      </c>
    </row>
    <row r="233" spans="1:9" ht="18">
      <c r="A233" s="202" t="s">
        <v>141</v>
      </c>
      <c r="B233" s="219" t="s">
        <v>3</v>
      </c>
      <c r="C233" s="222">
        <v>41931</v>
      </c>
      <c r="D233" s="223" t="s">
        <v>148</v>
      </c>
      <c r="E233" s="216">
        <v>0.4166666666666667</v>
      </c>
      <c r="F233" s="210">
        <f t="shared" si="7"/>
        <v>2</v>
      </c>
      <c r="G233" s="217" t="s">
        <v>142</v>
      </c>
      <c r="H233" s="217" t="s">
        <v>143</v>
      </c>
      <c r="I233" s="212" t="str">
        <f t="shared" si="6"/>
        <v>3. LIGA MUŽI F   2014 - 2015_41931</v>
      </c>
    </row>
    <row r="234" spans="1:9" ht="18">
      <c r="A234" s="202" t="s">
        <v>141</v>
      </c>
      <c r="B234" s="219" t="s">
        <v>3</v>
      </c>
      <c r="C234" s="222">
        <v>41931</v>
      </c>
      <c r="D234" s="223" t="s">
        <v>148</v>
      </c>
      <c r="E234" s="216">
        <v>0.5</v>
      </c>
      <c r="F234" s="210">
        <f t="shared" si="7"/>
        <v>3</v>
      </c>
      <c r="G234" s="217" t="s">
        <v>143</v>
      </c>
      <c r="H234" s="217" t="s">
        <v>144</v>
      </c>
      <c r="I234" s="212" t="str">
        <f t="shared" si="6"/>
        <v>3. LIGA MUŽI F   2014 - 2015_41931</v>
      </c>
    </row>
    <row r="235" spans="1:9" ht="18">
      <c r="A235" s="202" t="s">
        <v>141</v>
      </c>
      <c r="B235" s="219" t="s">
        <v>3</v>
      </c>
      <c r="C235" s="222">
        <v>41931</v>
      </c>
      <c r="D235" s="223" t="s">
        <v>148</v>
      </c>
      <c r="E235" s="216">
        <v>0.5</v>
      </c>
      <c r="F235" s="210">
        <f t="shared" si="7"/>
        <v>4</v>
      </c>
      <c r="G235" s="217" t="s">
        <v>142</v>
      </c>
      <c r="H235" s="217" t="s">
        <v>147</v>
      </c>
      <c r="I235" s="212" t="str">
        <f t="shared" si="6"/>
        <v>3. LIGA MUŽI F   2014 - 2015_41931</v>
      </c>
    </row>
    <row r="236" spans="1:9" ht="18">
      <c r="A236" s="202" t="s">
        <v>141</v>
      </c>
      <c r="B236" s="218" t="s">
        <v>4</v>
      </c>
      <c r="C236" s="220">
        <v>41986</v>
      </c>
      <c r="D236" s="221" t="s">
        <v>149</v>
      </c>
      <c r="E236" s="213">
        <v>0.4166666666666667</v>
      </c>
      <c r="F236" s="210">
        <f t="shared" si="7"/>
        <v>1</v>
      </c>
      <c r="G236" s="214" t="s">
        <v>142</v>
      </c>
      <c r="H236" s="215" t="s">
        <v>144</v>
      </c>
      <c r="I236" s="212" t="str">
        <f t="shared" si="6"/>
        <v>3. LIGA MUŽI F   2014 - 2015_41986</v>
      </c>
    </row>
    <row r="237" spans="1:9" ht="18">
      <c r="A237" s="202" t="s">
        <v>141</v>
      </c>
      <c r="B237" s="218" t="s">
        <v>4</v>
      </c>
      <c r="C237" s="220">
        <v>41986</v>
      </c>
      <c r="D237" s="221" t="s">
        <v>149</v>
      </c>
      <c r="E237" s="213">
        <v>0.4166666666666667</v>
      </c>
      <c r="F237" s="210">
        <f t="shared" si="7"/>
        <v>2</v>
      </c>
      <c r="G237" s="214" t="s">
        <v>146</v>
      </c>
      <c r="H237" s="214" t="s">
        <v>143</v>
      </c>
      <c r="I237" s="212" t="str">
        <f t="shared" si="6"/>
        <v>3. LIGA MUŽI F   2014 - 2015_41986</v>
      </c>
    </row>
    <row r="238" spans="1:9" ht="18">
      <c r="A238" s="202" t="s">
        <v>141</v>
      </c>
      <c r="B238" s="218" t="s">
        <v>4</v>
      </c>
      <c r="C238" s="220">
        <v>41986</v>
      </c>
      <c r="D238" s="221" t="s">
        <v>149</v>
      </c>
      <c r="E238" s="213">
        <v>0.5</v>
      </c>
      <c r="F238" s="210">
        <f t="shared" si="7"/>
        <v>3</v>
      </c>
      <c r="G238" s="214" t="s">
        <v>147</v>
      </c>
      <c r="H238" s="214" t="s">
        <v>143</v>
      </c>
      <c r="I238" s="212" t="str">
        <f t="shared" si="6"/>
        <v>3. LIGA MUŽI F   2014 - 2015_41986</v>
      </c>
    </row>
    <row r="239" spans="1:9" ht="18">
      <c r="A239" s="202" t="s">
        <v>141</v>
      </c>
      <c r="B239" s="218" t="s">
        <v>4</v>
      </c>
      <c r="C239" s="220">
        <v>41986</v>
      </c>
      <c r="D239" s="221" t="s">
        <v>149</v>
      </c>
      <c r="E239" s="213">
        <v>0.5</v>
      </c>
      <c r="F239" s="210">
        <f t="shared" si="7"/>
        <v>4</v>
      </c>
      <c r="G239" s="214" t="s">
        <v>146</v>
      </c>
      <c r="H239" s="214" t="s">
        <v>144</v>
      </c>
      <c r="I239" s="212" t="str">
        <f t="shared" si="6"/>
        <v>3. LIGA MUŽI F   2014 - 2015_41986</v>
      </c>
    </row>
    <row r="240" spans="1:9" ht="18">
      <c r="A240" s="202" t="s">
        <v>141</v>
      </c>
      <c r="B240" s="219" t="s">
        <v>5</v>
      </c>
      <c r="C240" s="222">
        <v>41987</v>
      </c>
      <c r="D240" s="223" t="s">
        <v>150</v>
      </c>
      <c r="E240" s="216">
        <v>0.4166666666666667</v>
      </c>
      <c r="F240" s="210">
        <f t="shared" si="7"/>
        <v>1</v>
      </c>
      <c r="G240" s="217" t="s">
        <v>147</v>
      </c>
      <c r="H240" s="217" t="s">
        <v>144</v>
      </c>
      <c r="I240" s="212" t="str">
        <f t="shared" si="6"/>
        <v>3. LIGA MUŽI F   2014 - 2015_41987</v>
      </c>
    </row>
    <row r="241" spans="1:9" ht="18">
      <c r="A241" s="202" t="s">
        <v>141</v>
      </c>
      <c r="B241" s="219" t="s">
        <v>5</v>
      </c>
      <c r="C241" s="222">
        <v>41987</v>
      </c>
      <c r="D241" s="223" t="s">
        <v>150</v>
      </c>
      <c r="E241" s="216">
        <v>0.4166666666666667</v>
      </c>
      <c r="F241" s="210">
        <f t="shared" si="7"/>
        <v>2</v>
      </c>
      <c r="G241" s="217" t="s">
        <v>142</v>
      </c>
      <c r="H241" s="217" t="s">
        <v>146</v>
      </c>
      <c r="I241" s="212" t="str">
        <f t="shared" si="6"/>
        <v>3. LIGA MUŽI F   2014 - 2015_41987</v>
      </c>
    </row>
    <row r="242" spans="1:9" ht="18">
      <c r="A242" s="202" t="s">
        <v>141</v>
      </c>
      <c r="B242" s="219" t="s">
        <v>5</v>
      </c>
      <c r="C242" s="222">
        <v>41987</v>
      </c>
      <c r="D242" s="223" t="s">
        <v>150</v>
      </c>
      <c r="E242" s="216">
        <v>0.5</v>
      </c>
      <c r="F242" s="210">
        <f t="shared" si="7"/>
        <v>3</v>
      </c>
      <c r="G242" s="217" t="s">
        <v>142</v>
      </c>
      <c r="H242" s="217" t="s">
        <v>147</v>
      </c>
      <c r="I242" s="212" t="str">
        <f t="shared" si="6"/>
        <v>3. LIGA MUŽI F   2014 - 2015_41987</v>
      </c>
    </row>
    <row r="243" spans="1:9" ht="18">
      <c r="A243" s="202" t="s">
        <v>141</v>
      </c>
      <c r="B243" s="219" t="s">
        <v>5</v>
      </c>
      <c r="C243" s="222">
        <v>41987</v>
      </c>
      <c r="D243" s="223" t="s">
        <v>150</v>
      </c>
      <c r="E243" s="216">
        <v>0.5</v>
      </c>
      <c r="F243" s="210">
        <f t="shared" si="7"/>
        <v>4</v>
      </c>
      <c r="G243" s="217" t="s">
        <v>143</v>
      </c>
      <c r="H243" s="217" t="s">
        <v>144</v>
      </c>
      <c r="I243" s="212" t="str">
        <f t="shared" si="6"/>
        <v>3. LIGA MUŽI F   2014 - 2015_41987</v>
      </c>
    </row>
    <row r="244" spans="1:9" ht="18">
      <c r="A244" s="202" t="s">
        <v>141</v>
      </c>
      <c r="B244" s="218" t="s">
        <v>6</v>
      </c>
      <c r="C244" s="220">
        <v>42049</v>
      </c>
      <c r="D244" s="221" t="s">
        <v>151</v>
      </c>
      <c r="E244" s="213">
        <v>0.4166666666666667</v>
      </c>
      <c r="F244" s="210">
        <f t="shared" si="7"/>
        <v>1</v>
      </c>
      <c r="G244" s="214" t="s">
        <v>143</v>
      </c>
      <c r="H244" s="215" t="s">
        <v>142</v>
      </c>
      <c r="I244" s="212" t="str">
        <f t="shared" si="6"/>
        <v>3. LIGA MUŽI F   2014 - 2015_42049</v>
      </c>
    </row>
    <row r="245" spans="1:9" ht="18">
      <c r="A245" s="202" t="s">
        <v>141</v>
      </c>
      <c r="B245" s="218" t="s">
        <v>6</v>
      </c>
      <c r="C245" s="220">
        <v>42049</v>
      </c>
      <c r="D245" s="221" t="s">
        <v>151</v>
      </c>
      <c r="E245" s="213">
        <v>0.4166666666666667</v>
      </c>
      <c r="F245" s="210">
        <f t="shared" si="7"/>
        <v>2</v>
      </c>
      <c r="G245" s="214" t="s">
        <v>146</v>
      </c>
      <c r="H245" s="214" t="s">
        <v>147</v>
      </c>
      <c r="I245" s="212" t="str">
        <f t="shared" si="6"/>
        <v>3. LIGA MUŽI F   2014 - 2015_42049</v>
      </c>
    </row>
    <row r="246" spans="1:9" ht="18">
      <c r="A246" s="202" t="s">
        <v>141</v>
      </c>
      <c r="B246" s="218" t="s">
        <v>6</v>
      </c>
      <c r="C246" s="220">
        <v>42049</v>
      </c>
      <c r="D246" s="221" t="s">
        <v>151</v>
      </c>
      <c r="E246" s="213">
        <v>0.5</v>
      </c>
      <c r="F246" s="210">
        <f t="shared" si="7"/>
        <v>3</v>
      </c>
      <c r="G246" s="214" t="s">
        <v>142</v>
      </c>
      <c r="H246" s="214" t="s">
        <v>144</v>
      </c>
      <c r="I246" s="212" t="str">
        <f t="shared" si="6"/>
        <v>3. LIGA MUŽI F   2014 - 2015_42049</v>
      </c>
    </row>
    <row r="247" spans="1:9" ht="18">
      <c r="A247" s="202" t="s">
        <v>141</v>
      </c>
      <c r="B247" s="218" t="s">
        <v>6</v>
      </c>
      <c r="C247" s="220">
        <v>42049</v>
      </c>
      <c r="D247" s="221" t="s">
        <v>151</v>
      </c>
      <c r="E247" s="213">
        <v>0.5</v>
      </c>
      <c r="F247" s="210">
        <f t="shared" si="7"/>
        <v>4</v>
      </c>
      <c r="G247" s="214" t="s">
        <v>146</v>
      </c>
      <c r="H247" s="214" t="s">
        <v>143</v>
      </c>
      <c r="I247" s="212" t="str">
        <f t="shared" si="6"/>
        <v>3. LIGA MUŽI F   2014 - 2015_42049</v>
      </c>
    </row>
    <row r="248" spans="1:9" ht="18">
      <c r="A248" s="202" t="s">
        <v>141</v>
      </c>
      <c r="B248" s="219" t="s">
        <v>62</v>
      </c>
      <c r="C248" s="222">
        <v>42050</v>
      </c>
      <c r="D248" s="223" t="s">
        <v>149</v>
      </c>
      <c r="E248" s="216">
        <v>0.4166666666666667</v>
      </c>
      <c r="F248" s="210">
        <f t="shared" si="7"/>
        <v>1</v>
      </c>
      <c r="G248" s="217" t="s">
        <v>142</v>
      </c>
      <c r="H248" s="217" t="s">
        <v>146</v>
      </c>
      <c r="I248" s="212" t="str">
        <f t="shared" si="6"/>
        <v>3. LIGA MUŽI F   2014 - 2015_42050</v>
      </c>
    </row>
    <row r="249" spans="1:9" ht="18">
      <c r="A249" s="202" t="s">
        <v>141</v>
      </c>
      <c r="B249" s="219" t="s">
        <v>62</v>
      </c>
      <c r="C249" s="222">
        <v>42050</v>
      </c>
      <c r="D249" s="223" t="s">
        <v>149</v>
      </c>
      <c r="E249" s="216">
        <v>0.4166666666666667</v>
      </c>
      <c r="F249" s="210">
        <f t="shared" si="7"/>
        <v>2</v>
      </c>
      <c r="G249" s="217" t="s">
        <v>147</v>
      </c>
      <c r="H249" s="217" t="s">
        <v>144</v>
      </c>
      <c r="I249" s="212" t="str">
        <f t="shared" si="6"/>
        <v>3. LIGA MUŽI F   2014 - 2015_42050</v>
      </c>
    </row>
    <row r="250" spans="1:9" ht="18">
      <c r="A250" s="202" t="s">
        <v>141</v>
      </c>
      <c r="B250" s="219" t="s">
        <v>62</v>
      </c>
      <c r="C250" s="222">
        <v>42050</v>
      </c>
      <c r="D250" s="223" t="s">
        <v>149</v>
      </c>
      <c r="E250" s="216">
        <v>0.5</v>
      </c>
      <c r="F250" s="210">
        <f t="shared" si="7"/>
        <v>3</v>
      </c>
      <c r="G250" s="217" t="s">
        <v>147</v>
      </c>
      <c r="H250" s="217" t="s">
        <v>143</v>
      </c>
      <c r="I250" s="212" t="str">
        <f t="shared" si="6"/>
        <v>3. LIGA MUŽI F   2014 - 2015_42050</v>
      </c>
    </row>
    <row r="251" spans="1:9" ht="18">
      <c r="A251" s="202" t="s">
        <v>141</v>
      </c>
      <c r="B251" s="219" t="s">
        <v>62</v>
      </c>
      <c r="C251" s="222">
        <v>42050</v>
      </c>
      <c r="D251" s="223" t="s">
        <v>149</v>
      </c>
      <c r="E251" s="216">
        <v>0.5</v>
      </c>
      <c r="F251" s="210">
        <f t="shared" si="7"/>
        <v>4</v>
      </c>
      <c r="G251" s="217" t="s">
        <v>146</v>
      </c>
      <c r="H251" s="217" t="s">
        <v>144</v>
      </c>
      <c r="I251" s="212" t="str">
        <f t="shared" si="6"/>
        <v>3. LIGA MUŽI F   2014 - 2015_42050</v>
      </c>
    </row>
    <row r="252" spans="1:9" ht="18">
      <c r="A252" s="202" t="s">
        <v>141</v>
      </c>
      <c r="B252" s="218" t="s">
        <v>78</v>
      </c>
      <c r="C252" s="220">
        <v>42133</v>
      </c>
      <c r="D252" s="221" t="s">
        <v>145</v>
      </c>
      <c r="E252" s="213">
        <v>0.4166666666666667</v>
      </c>
      <c r="F252" s="210">
        <f t="shared" si="7"/>
        <v>1</v>
      </c>
      <c r="G252" s="214" t="s">
        <v>144</v>
      </c>
      <c r="H252" s="215" t="s">
        <v>143</v>
      </c>
      <c r="I252" s="212" t="str">
        <f t="shared" si="6"/>
        <v>3. LIGA MUŽI F   2014 - 2015_42133</v>
      </c>
    </row>
    <row r="253" spans="1:9" ht="18">
      <c r="A253" s="202" t="s">
        <v>141</v>
      </c>
      <c r="B253" s="218" t="s">
        <v>78</v>
      </c>
      <c r="C253" s="220">
        <v>42133</v>
      </c>
      <c r="D253" s="221" t="s">
        <v>145</v>
      </c>
      <c r="E253" s="213">
        <v>0.4166666666666667</v>
      </c>
      <c r="F253" s="210">
        <f t="shared" si="7"/>
        <v>2</v>
      </c>
      <c r="G253" s="214" t="s">
        <v>142</v>
      </c>
      <c r="H253" s="214" t="s">
        <v>147</v>
      </c>
      <c r="I253" s="212" t="str">
        <f t="shared" si="6"/>
        <v>3. LIGA MUŽI F   2014 - 2015_42133</v>
      </c>
    </row>
    <row r="254" spans="1:9" ht="18">
      <c r="A254" s="202" t="s">
        <v>141</v>
      </c>
      <c r="B254" s="218" t="s">
        <v>78</v>
      </c>
      <c r="C254" s="220">
        <v>42133</v>
      </c>
      <c r="D254" s="221" t="s">
        <v>145</v>
      </c>
      <c r="E254" s="213">
        <v>0.5</v>
      </c>
      <c r="F254" s="210">
        <f t="shared" si="7"/>
        <v>3</v>
      </c>
      <c r="G254" s="214" t="s">
        <v>142</v>
      </c>
      <c r="H254" s="214" t="s">
        <v>143</v>
      </c>
      <c r="I254" s="212" t="str">
        <f t="shared" si="6"/>
        <v>3. LIGA MUŽI F   2014 - 2015_42133</v>
      </c>
    </row>
    <row r="255" spans="1:9" ht="18">
      <c r="A255" s="202" t="s">
        <v>141</v>
      </c>
      <c r="B255" s="218" t="s">
        <v>78</v>
      </c>
      <c r="C255" s="220">
        <v>42133</v>
      </c>
      <c r="D255" s="221" t="s">
        <v>145</v>
      </c>
      <c r="E255" s="213">
        <v>0.5</v>
      </c>
      <c r="F255" s="210">
        <f t="shared" si="7"/>
        <v>4</v>
      </c>
      <c r="G255" s="214" t="s">
        <v>146</v>
      </c>
      <c r="H255" s="214" t="s">
        <v>147</v>
      </c>
      <c r="I255" s="212" t="str">
        <f t="shared" si="6"/>
        <v>3. LIGA MUŽI F   2014 - 2015_42133</v>
      </c>
    </row>
    <row r="256" spans="1:9" ht="18">
      <c r="A256" s="202" t="s">
        <v>141</v>
      </c>
      <c r="B256" s="219" t="s">
        <v>79</v>
      </c>
      <c r="C256" s="222">
        <v>42134</v>
      </c>
      <c r="D256" s="223" t="s">
        <v>151</v>
      </c>
      <c r="E256" s="216">
        <v>0.4166666666666667</v>
      </c>
      <c r="F256" s="210">
        <f t="shared" si="7"/>
        <v>1</v>
      </c>
      <c r="G256" s="217" t="s">
        <v>143</v>
      </c>
      <c r="H256" s="217" t="s">
        <v>146</v>
      </c>
      <c r="I256" s="212" t="str">
        <f t="shared" si="6"/>
        <v>3. LIGA MUŽI F   2014 - 2015_42134</v>
      </c>
    </row>
    <row r="257" spans="1:9" ht="18">
      <c r="A257" s="202" t="s">
        <v>141</v>
      </c>
      <c r="B257" s="219" t="s">
        <v>79</v>
      </c>
      <c r="C257" s="222">
        <v>42134</v>
      </c>
      <c r="D257" s="223" t="s">
        <v>151</v>
      </c>
      <c r="E257" s="216">
        <v>0.4166666666666667</v>
      </c>
      <c r="F257" s="210">
        <f t="shared" si="7"/>
        <v>2</v>
      </c>
      <c r="G257" s="217" t="s">
        <v>142</v>
      </c>
      <c r="H257" s="217" t="s">
        <v>144</v>
      </c>
      <c r="I257" s="212" t="str">
        <f t="shared" si="6"/>
        <v>3. LIGA MUŽI F   2014 - 2015_42134</v>
      </c>
    </row>
    <row r="258" spans="1:9" ht="18">
      <c r="A258" s="202" t="s">
        <v>152</v>
      </c>
      <c r="B258" s="218" t="s">
        <v>60</v>
      </c>
      <c r="C258" s="220">
        <v>41930</v>
      </c>
      <c r="D258" s="221" t="s">
        <v>158</v>
      </c>
      <c r="E258" s="213">
        <v>0.4166666666666667</v>
      </c>
      <c r="F258" s="210">
        <f t="shared" si="7"/>
        <v>1</v>
      </c>
      <c r="G258" s="214" t="s">
        <v>157</v>
      </c>
      <c r="H258" s="215" t="s">
        <v>153</v>
      </c>
      <c r="I258" s="212" t="str">
        <f t="shared" si="6"/>
        <v>3. LIGA MUŽI G   2014 - 2015_41930</v>
      </c>
    </row>
    <row r="259" spans="1:9" ht="18">
      <c r="A259" s="202" t="s">
        <v>152</v>
      </c>
      <c r="B259" s="218" t="s">
        <v>60</v>
      </c>
      <c r="C259" s="220">
        <v>41930</v>
      </c>
      <c r="D259" s="221" t="s">
        <v>158</v>
      </c>
      <c r="E259" s="213">
        <v>0.4166666666666667</v>
      </c>
      <c r="F259" s="210">
        <f t="shared" si="7"/>
        <v>2</v>
      </c>
      <c r="G259" s="214" t="s">
        <v>154</v>
      </c>
      <c r="H259" s="214" t="s">
        <v>156</v>
      </c>
      <c r="I259" s="212" t="str">
        <f t="shared" si="6"/>
        <v>3. LIGA MUŽI G   2014 - 2015_41930</v>
      </c>
    </row>
    <row r="260" spans="1:9" ht="18">
      <c r="A260" s="202" t="s">
        <v>152</v>
      </c>
      <c r="B260" s="218" t="s">
        <v>60</v>
      </c>
      <c r="C260" s="220">
        <v>41930</v>
      </c>
      <c r="D260" s="221" t="s">
        <v>158</v>
      </c>
      <c r="E260" s="213">
        <v>0.5</v>
      </c>
      <c r="F260" s="210">
        <f t="shared" si="7"/>
        <v>3</v>
      </c>
      <c r="G260" s="214" t="s">
        <v>157</v>
      </c>
      <c r="H260" s="214" t="s">
        <v>154</v>
      </c>
      <c r="I260" s="212" t="str">
        <f aca="true" t="shared" si="8" ref="I260:I323">CONCATENATE(A260,"_",C260)</f>
        <v>3. LIGA MUŽI G   2014 - 2015_41930</v>
      </c>
    </row>
    <row r="261" spans="1:9" ht="18">
      <c r="A261" s="202" t="s">
        <v>152</v>
      </c>
      <c r="B261" s="218" t="s">
        <v>60</v>
      </c>
      <c r="C261" s="220">
        <v>41930</v>
      </c>
      <c r="D261" s="221" t="s">
        <v>158</v>
      </c>
      <c r="E261" s="213">
        <v>0.5</v>
      </c>
      <c r="F261" s="210">
        <f aca="true" t="shared" si="9" ref="F261:F324">IF(B260&lt;&gt;B261,1,F260+1)</f>
        <v>4</v>
      </c>
      <c r="G261" s="214" t="s">
        <v>153</v>
      </c>
      <c r="H261" s="214" t="s">
        <v>155</v>
      </c>
      <c r="I261" s="212" t="str">
        <f t="shared" si="8"/>
        <v>3. LIGA MUŽI G   2014 - 2015_41930</v>
      </c>
    </row>
    <row r="262" spans="1:9" ht="18">
      <c r="A262" s="202" t="s">
        <v>152</v>
      </c>
      <c r="B262" s="218" t="s">
        <v>60</v>
      </c>
      <c r="C262" s="220">
        <v>41930</v>
      </c>
      <c r="D262" s="221" t="s">
        <v>158</v>
      </c>
      <c r="E262" s="213">
        <v>0.5833333333333334</v>
      </c>
      <c r="F262" s="210">
        <f t="shared" si="9"/>
        <v>5</v>
      </c>
      <c r="G262" s="214" t="s">
        <v>157</v>
      </c>
      <c r="H262" s="214" t="s">
        <v>155</v>
      </c>
      <c r="I262" s="212" t="str">
        <f t="shared" si="8"/>
        <v>3. LIGA MUŽI G   2014 - 2015_41930</v>
      </c>
    </row>
    <row r="263" spans="1:9" ht="18">
      <c r="A263" s="202" t="s">
        <v>152</v>
      </c>
      <c r="B263" s="218" t="s">
        <v>60</v>
      </c>
      <c r="C263" s="220">
        <v>41930</v>
      </c>
      <c r="D263" s="221" t="s">
        <v>158</v>
      </c>
      <c r="E263" s="213">
        <v>0.5833333333333334</v>
      </c>
      <c r="F263" s="210">
        <f t="shared" si="9"/>
        <v>6</v>
      </c>
      <c r="G263" s="214" t="s">
        <v>153</v>
      </c>
      <c r="H263" s="214" t="s">
        <v>156</v>
      </c>
      <c r="I263" s="212" t="str">
        <f t="shared" si="8"/>
        <v>3. LIGA MUŽI G   2014 - 2015_41930</v>
      </c>
    </row>
    <row r="264" spans="1:9" ht="18">
      <c r="A264" s="202" t="s">
        <v>152</v>
      </c>
      <c r="B264" s="219" t="s">
        <v>3</v>
      </c>
      <c r="C264" s="222">
        <v>41986</v>
      </c>
      <c r="D264" s="223" t="s">
        <v>159</v>
      </c>
      <c r="E264" s="216">
        <v>0.4166666666666667</v>
      </c>
      <c r="F264" s="210">
        <f t="shared" si="9"/>
        <v>1</v>
      </c>
      <c r="G264" s="217" t="s">
        <v>154</v>
      </c>
      <c r="H264" s="217" t="s">
        <v>156</v>
      </c>
      <c r="I264" s="212" t="str">
        <f t="shared" si="8"/>
        <v>3. LIGA MUŽI G   2014 - 2015_41986</v>
      </c>
    </row>
    <row r="265" spans="1:9" ht="18">
      <c r="A265" s="202" t="s">
        <v>152</v>
      </c>
      <c r="B265" s="219" t="s">
        <v>3</v>
      </c>
      <c r="C265" s="222">
        <v>41986</v>
      </c>
      <c r="D265" s="223" t="s">
        <v>159</v>
      </c>
      <c r="E265" s="216">
        <v>0.4166666666666667</v>
      </c>
      <c r="F265" s="210">
        <f t="shared" si="9"/>
        <v>2</v>
      </c>
      <c r="G265" s="217" t="s">
        <v>155</v>
      </c>
      <c r="H265" s="217" t="s">
        <v>157</v>
      </c>
      <c r="I265" s="212" t="str">
        <f t="shared" si="8"/>
        <v>3. LIGA MUŽI G   2014 - 2015_41986</v>
      </c>
    </row>
    <row r="266" spans="1:9" ht="18">
      <c r="A266" s="202" t="s">
        <v>152</v>
      </c>
      <c r="B266" s="219" t="s">
        <v>3</v>
      </c>
      <c r="C266" s="222">
        <v>41986</v>
      </c>
      <c r="D266" s="223" t="s">
        <v>159</v>
      </c>
      <c r="E266" s="216">
        <v>0.5</v>
      </c>
      <c r="F266" s="210">
        <f t="shared" si="9"/>
        <v>3</v>
      </c>
      <c r="G266" s="217" t="s">
        <v>154</v>
      </c>
      <c r="H266" s="217" t="s">
        <v>155</v>
      </c>
      <c r="I266" s="212" t="str">
        <f t="shared" si="8"/>
        <v>3. LIGA MUŽI G   2014 - 2015_41986</v>
      </c>
    </row>
    <row r="267" spans="1:9" ht="18">
      <c r="A267" s="202" t="s">
        <v>152</v>
      </c>
      <c r="B267" s="219" t="s">
        <v>3</v>
      </c>
      <c r="C267" s="222">
        <v>41986</v>
      </c>
      <c r="D267" s="223" t="s">
        <v>159</v>
      </c>
      <c r="E267" s="216">
        <v>0.5</v>
      </c>
      <c r="F267" s="210">
        <f t="shared" si="9"/>
        <v>4</v>
      </c>
      <c r="G267" s="217" t="s">
        <v>153</v>
      </c>
      <c r="H267" s="217" t="s">
        <v>157</v>
      </c>
      <c r="I267" s="212" t="str">
        <f t="shared" si="8"/>
        <v>3. LIGA MUŽI G   2014 - 2015_41986</v>
      </c>
    </row>
    <row r="268" spans="1:9" ht="18">
      <c r="A268" s="202" t="s">
        <v>152</v>
      </c>
      <c r="B268" s="219" t="s">
        <v>3</v>
      </c>
      <c r="C268" s="222">
        <v>41986</v>
      </c>
      <c r="D268" s="223" t="s">
        <v>159</v>
      </c>
      <c r="E268" s="216">
        <v>0.5833333333333334</v>
      </c>
      <c r="F268" s="210">
        <f t="shared" si="9"/>
        <v>5</v>
      </c>
      <c r="G268" s="217" t="s">
        <v>154</v>
      </c>
      <c r="H268" s="217" t="s">
        <v>157</v>
      </c>
      <c r="I268" s="212" t="str">
        <f t="shared" si="8"/>
        <v>3. LIGA MUŽI G   2014 - 2015_41986</v>
      </c>
    </row>
    <row r="269" spans="1:9" ht="18">
      <c r="A269" s="202" t="s">
        <v>152</v>
      </c>
      <c r="B269" s="219" t="s">
        <v>3</v>
      </c>
      <c r="C269" s="222">
        <v>41986</v>
      </c>
      <c r="D269" s="223" t="s">
        <v>159</v>
      </c>
      <c r="E269" s="216">
        <v>0.5833333333333334</v>
      </c>
      <c r="F269" s="210">
        <f t="shared" si="9"/>
        <v>6</v>
      </c>
      <c r="G269" s="217" t="s">
        <v>156</v>
      </c>
      <c r="H269" s="217" t="s">
        <v>153</v>
      </c>
      <c r="I269" s="212" t="str">
        <f t="shared" si="8"/>
        <v>3. LIGA MUŽI G   2014 - 2015_41986</v>
      </c>
    </row>
    <row r="270" spans="1:9" ht="18">
      <c r="A270" s="202" t="s">
        <v>152</v>
      </c>
      <c r="B270" s="218" t="s">
        <v>4</v>
      </c>
      <c r="C270" s="220">
        <v>41987</v>
      </c>
      <c r="D270" s="221" t="s">
        <v>160</v>
      </c>
      <c r="E270" s="213">
        <v>0.4166666666666667</v>
      </c>
      <c r="F270" s="210">
        <f t="shared" si="9"/>
        <v>1</v>
      </c>
      <c r="G270" s="214" t="s">
        <v>153</v>
      </c>
      <c r="H270" s="215" t="s">
        <v>157</v>
      </c>
      <c r="I270" s="212" t="str">
        <f t="shared" si="8"/>
        <v>3. LIGA MUŽI G   2014 - 2015_41987</v>
      </c>
    </row>
    <row r="271" spans="1:9" ht="18">
      <c r="A271" s="202" t="s">
        <v>152</v>
      </c>
      <c r="B271" s="218" t="s">
        <v>4</v>
      </c>
      <c r="C271" s="220">
        <v>41987</v>
      </c>
      <c r="D271" s="221" t="s">
        <v>160</v>
      </c>
      <c r="E271" s="213">
        <v>0.4166666666666667</v>
      </c>
      <c r="F271" s="210">
        <f t="shared" si="9"/>
        <v>2</v>
      </c>
      <c r="G271" s="214" t="s">
        <v>156</v>
      </c>
      <c r="H271" s="214" t="s">
        <v>154</v>
      </c>
      <c r="I271" s="212" t="str">
        <f t="shared" si="8"/>
        <v>3. LIGA MUŽI G   2014 - 2015_41987</v>
      </c>
    </row>
    <row r="272" spans="1:9" ht="18">
      <c r="A272" s="202" t="s">
        <v>152</v>
      </c>
      <c r="B272" s="218" t="s">
        <v>4</v>
      </c>
      <c r="C272" s="220">
        <v>41987</v>
      </c>
      <c r="D272" s="221" t="s">
        <v>160</v>
      </c>
      <c r="E272" s="213">
        <v>0.5</v>
      </c>
      <c r="F272" s="210">
        <f t="shared" si="9"/>
        <v>3</v>
      </c>
      <c r="G272" s="214" t="s">
        <v>153</v>
      </c>
      <c r="H272" s="214" t="s">
        <v>155</v>
      </c>
      <c r="I272" s="212" t="str">
        <f t="shared" si="8"/>
        <v>3. LIGA MUŽI G   2014 - 2015_41987</v>
      </c>
    </row>
    <row r="273" spans="1:9" ht="18">
      <c r="A273" s="202" t="s">
        <v>152</v>
      </c>
      <c r="B273" s="218" t="s">
        <v>4</v>
      </c>
      <c r="C273" s="220">
        <v>41987</v>
      </c>
      <c r="D273" s="221" t="s">
        <v>160</v>
      </c>
      <c r="E273" s="213">
        <v>0.5</v>
      </c>
      <c r="F273" s="210">
        <f t="shared" si="9"/>
        <v>4</v>
      </c>
      <c r="G273" s="214" t="s">
        <v>156</v>
      </c>
      <c r="H273" s="214" t="s">
        <v>157</v>
      </c>
      <c r="I273" s="212" t="str">
        <f t="shared" si="8"/>
        <v>3. LIGA MUŽI G   2014 - 2015_41987</v>
      </c>
    </row>
    <row r="274" spans="1:9" ht="18">
      <c r="A274" s="202" t="s">
        <v>152</v>
      </c>
      <c r="B274" s="218" t="s">
        <v>4</v>
      </c>
      <c r="C274" s="220">
        <v>41987</v>
      </c>
      <c r="D274" s="221" t="s">
        <v>160</v>
      </c>
      <c r="E274" s="213">
        <v>0.5833333333333334</v>
      </c>
      <c r="F274" s="210">
        <f t="shared" si="9"/>
        <v>5</v>
      </c>
      <c r="G274" s="214" t="s">
        <v>153</v>
      </c>
      <c r="H274" s="214" t="s">
        <v>154</v>
      </c>
      <c r="I274" s="212" t="str">
        <f t="shared" si="8"/>
        <v>3. LIGA MUŽI G   2014 - 2015_41987</v>
      </c>
    </row>
    <row r="275" spans="1:9" ht="18">
      <c r="A275" s="202" t="s">
        <v>152</v>
      </c>
      <c r="B275" s="218" t="s">
        <v>4</v>
      </c>
      <c r="C275" s="220">
        <v>41987</v>
      </c>
      <c r="D275" s="221" t="s">
        <v>160</v>
      </c>
      <c r="E275" s="213">
        <v>0.5833333333333334</v>
      </c>
      <c r="F275" s="210">
        <f t="shared" si="9"/>
        <v>6</v>
      </c>
      <c r="G275" s="214" t="s">
        <v>155</v>
      </c>
      <c r="H275" s="214" t="s">
        <v>156</v>
      </c>
      <c r="I275" s="212" t="str">
        <f t="shared" si="8"/>
        <v>3. LIGA MUŽI G   2014 - 2015_41987</v>
      </c>
    </row>
    <row r="276" spans="1:9" ht="18">
      <c r="A276" s="202" t="s">
        <v>152</v>
      </c>
      <c r="B276" s="219" t="s">
        <v>62</v>
      </c>
      <c r="C276" s="222">
        <v>42049</v>
      </c>
      <c r="D276" s="223" t="s">
        <v>161</v>
      </c>
      <c r="E276" s="216">
        <v>0.4166666666666667</v>
      </c>
      <c r="F276" s="210">
        <f t="shared" si="9"/>
        <v>1</v>
      </c>
      <c r="G276" s="217" t="s">
        <v>155</v>
      </c>
      <c r="H276" s="217" t="s">
        <v>154</v>
      </c>
      <c r="I276" s="212" t="str">
        <f t="shared" si="8"/>
        <v>3. LIGA MUŽI G   2014 - 2015_42049</v>
      </c>
    </row>
    <row r="277" spans="1:9" ht="18">
      <c r="A277" s="202" t="s">
        <v>152</v>
      </c>
      <c r="B277" s="219" t="s">
        <v>62</v>
      </c>
      <c r="C277" s="222">
        <v>42049</v>
      </c>
      <c r="D277" s="223" t="s">
        <v>161</v>
      </c>
      <c r="E277" s="216">
        <v>0.4166666666666667</v>
      </c>
      <c r="F277" s="210">
        <f t="shared" si="9"/>
        <v>2</v>
      </c>
      <c r="G277" s="217" t="s">
        <v>156</v>
      </c>
      <c r="H277" s="217" t="s">
        <v>157</v>
      </c>
      <c r="I277" s="212" t="str">
        <f t="shared" si="8"/>
        <v>3. LIGA MUŽI G   2014 - 2015_42049</v>
      </c>
    </row>
    <row r="278" spans="1:9" ht="18">
      <c r="A278" s="202" t="s">
        <v>152</v>
      </c>
      <c r="B278" s="219" t="s">
        <v>62</v>
      </c>
      <c r="C278" s="222">
        <v>42049</v>
      </c>
      <c r="D278" s="223" t="s">
        <v>161</v>
      </c>
      <c r="E278" s="216">
        <v>0.5</v>
      </c>
      <c r="F278" s="210">
        <f t="shared" si="9"/>
        <v>3</v>
      </c>
      <c r="G278" s="217" t="s">
        <v>155</v>
      </c>
      <c r="H278" s="217" t="s">
        <v>156</v>
      </c>
      <c r="I278" s="212" t="str">
        <f t="shared" si="8"/>
        <v>3. LIGA MUŽI G   2014 - 2015_42049</v>
      </c>
    </row>
    <row r="279" spans="1:9" ht="18">
      <c r="A279" s="202" t="s">
        <v>152</v>
      </c>
      <c r="B279" s="219" t="s">
        <v>62</v>
      </c>
      <c r="C279" s="222">
        <v>42049</v>
      </c>
      <c r="D279" s="223" t="s">
        <v>161</v>
      </c>
      <c r="E279" s="216">
        <v>0.5</v>
      </c>
      <c r="F279" s="210">
        <f t="shared" si="9"/>
        <v>4</v>
      </c>
      <c r="G279" s="217" t="s">
        <v>153</v>
      </c>
      <c r="H279" s="217" t="s">
        <v>154</v>
      </c>
      <c r="I279" s="212" t="str">
        <f t="shared" si="8"/>
        <v>3. LIGA MUŽI G   2014 - 2015_42049</v>
      </c>
    </row>
    <row r="280" spans="1:9" ht="18">
      <c r="A280" s="202" t="s">
        <v>152</v>
      </c>
      <c r="B280" s="219" t="s">
        <v>62</v>
      </c>
      <c r="C280" s="222">
        <v>42049</v>
      </c>
      <c r="D280" s="223" t="s">
        <v>161</v>
      </c>
      <c r="E280" s="216">
        <v>0.5833333333333334</v>
      </c>
      <c r="F280" s="210">
        <f t="shared" si="9"/>
        <v>5</v>
      </c>
      <c r="G280" s="217" t="s">
        <v>155</v>
      </c>
      <c r="H280" s="217" t="s">
        <v>153</v>
      </c>
      <c r="I280" s="212" t="str">
        <f t="shared" si="8"/>
        <v>3. LIGA MUŽI G   2014 - 2015_42049</v>
      </c>
    </row>
    <row r="281" spans="1:9" ht="18">
      <c r="A281" s="202" t="s">
        <v>152</v>
      </c>
      <c r="B281" s="219" t="s">
        <v>62</v>
      </c>
      <c r="C281" s="222">
        <v>42049</v>
      </c>
      <c r="D281" s="223" t="s">
        <v>161</v>
      </c>
      <c r="E281" s="216">
        <v>0.5833333333333334</v>
      </c>
      <c r="F281" s="210">
        <f t="shared" si="9"/>
        <v>6</v>
      </c>
      <c r="G281" s="217" t="s">
        <v>154</v>
      </c>
      <c r="H281" s="217" t="s">
        <v>157</v>
      </c>
      <c r="I281" s="212" t="str">
        <f t="shared" si="8"/>
        <v>3. LIGA MUŽI G   2014 - 2015_42049</v>
      </c>
    </row>
    <row r="282" spans="1:9" ht="18">
      <c r="A282" s="202" t="s">
        <v>152</v>
      </c>
      <c r="B282" s="218" t="s">
        <v>78</v>
      </c>
      <c r="C282" s="220">
        <v>42133</v>
      </c>
      <c r="D282" s="221" t="s">
        <v>162</v>
      </c>
      <c r="E282" s="213">
        <v>0.4166666666666667</v>
      </c>
      <c r="F282" s="210">
        <f t="shared" si="9"/>
        <v>1</v>
      </c>
      <c r="G282" s="214" t="s">
        <v>156</v>
      </c>
      <c r="H282" s="215" t="s">
        <v>153</v>
      </c>
      <c r="I282" s="212" t="str">
        <f t="shared" si="8"/>
        <v>3. LIGA MUŽI G   2014 - 2015_42133</v>
      </c>
    </row>
    <row r="283" spans="1:9" ht="18">
      <c r="A283" s="202" t="s">
        <v>152</v>
      </c>
      <c r="B283" s="218" t="s">
        <v>78</v>
      </c>
      <c r="C283" s="220">
        <v>42133</v>
      </c>
      <c r="D283" s="221" t="s">
        <v>162</v>
      </c>
      <c r="E283" s="213">
        <v>0.4166666666666667</v>
      </c>
      <c r="F283" s="210">
        <f t="shared" si="9"/>
        <v>2</v>
      </c>
      <c r="G283" s="214" t="s">
        <v>155</v>
      </c>
      <c r="H283" s="214" t="s">
        <v>157</v>
      </c>
      <c r="I283" s="212" t="str">
        <f t="shared" si="8"/>
        <v>3. LIGA MUŽI G   2014 - 2015_42133</v>
      </c>
    </row>
    <row r="284" spans="1:9" ht="18">
      <c r="A284" s="202" t="s">
        <v>152</v>
      </c>
      <c r="B284" s="218" t="s">
        <v>78</v>
      </c>
      <c r="C284" s="220">
        <v>42133</v>
      </c>
      <c r="D284" s="221" t="s">
        <v>162</v>
      </c>
      <c r="E284" s="213">
        <v>0.5</v>
      </c>
      <c r="F284" s="210">
        <f t="shared" si="9"/>
        <v>3</v>
      </c>
      <c r="G284" s="214" t="s">
        <v>156</v>
      </c>
      <c r="H284" s="214" t="s">
        <v>157</v>
      </c>
      <c r="I284" s="212" t="str">
        <f t="shared" si="8"/>
        <v>3. LIGA MUŽI G   2014 - 2015_42133</v>
      </c>
    </row>
    <row r="285" spans="1:9" ht="18">
      <c r="A285" s="202" t="s">
        <v>152</v>
      </c>
      <c r="B285" s="218" t="s">
        <v>78</v>
      </c>
      <c r="C285" s="220">
        <v>42133</v>
      </c>
      <c r="D285" s="221" t="s">
        <v>162</v>
      </c>
      <c r="E285" s="213">
        <v>0.5</v>
      </c>
      <c r="F285" s="210">
        <f t="shared" si="9"/>
        <v>4</v>
      </c>
      <c r="G285" s="214" t="s">
        <v>154</v>
      </c>
      <c r="H285" s="214" t="s">
        <v>155</v>
      </c>
      <c r="I285" s="212" t="str">
        <f t="shared" si="8"/>
        <v>3. LIGA MUŽI G   2014 - 2015_42133</v>
      </c>
    </row>
    <row r="286" spans="1:9" ht="18">
      <c r="A286" s="202" t="s">
        <v>152</v>
      </c>
      <c r="B286" s="218" t="s">
        <v>78</v>
      </c>
      <c r="C286" s="220">
        <v>42133</v>
      </c>
      <c r="D286" s="221" t="s">
        <v>162</v>
      </c>
      <c r="E286" s="213">
        <v>0.5833333333333334</v>
      </c>
      <c r="F286" s="210">
        <f t="shared" si="9"/>
        <v>5</v>
      </c>
      <c r="G286" s="214" t="s">
        <v>156</v>
      </c>
      <c r="H286" s="214" t="s">
        <v>155</v>
      </c>
      <c r="I286" s="212" t="str">
        <f t="shared" si="8"/>
        <v>3. LIGA MUŽI G   2014 - 2015_42133</v>
      </c>
    </row>
    <row r="287" spans="1:9" ht="18">
      <c r="A287" s="202" t="s">
        <v>152</v>
      </c>
      <c r="B287" s="218" t="s">
        <v>78</v>
      </c>
      <c r="C287" s="220">
        <v>42133</v>
      </c>
      <c r="D287" s="221" t="s">
        <v>162</v>
      </c>
      <c r="E287" s="213">
        <v>0.5833333333333334</v>
      </c>
      <c r="F287" s="210">
        <f t="shared" si="9"/>
        <v>6</v>
      </c>
      <c r="G287" s="214" t="s">
        <v>153</v>
      </c>
      <c r="H287" s="214" t="s">
        <v>154</v>
      </c>
      <c r="I287" s="212" t="str">
        <f t="shared" si="8"/>
        <v>3. LIGA MUŽI G   2014 - 2015_42133</v>
      </c>
    </row>
    <row r="288" spans="1:9" ht="18">
      <c r="A288" s="202" t="s">
        <v>163</v>
      </c>
      <c r="B288" s="218" t="s">
        <v>60</v>
      </c>
      <c r="C288" s="220">
        <v>41930</v>
      </c>
      <c r="D288" s="221" t="s">
        <v>170</v>
      </c>
      <c r="E288" s="213">
        <v>0.4166666666666667</v>
      </c>
      <c r="F288" s="210">
        <f t="shared" si="9"/>
        <v>1</v>
      </c>
      <c r="G288" s="214" t="s">
        <v>165</v>
      </c>
      <c r="H288" s="215" t="s">
        <v>164</v>
      </c>
      <c r="I288" s="212" t="str">
        <f t="shared" si="8"/>
        <v>3. LIGA MUŽI H   2014 - 2015_41930</v>
      </c>
    </row>
    <row r="289" spans="1:9" ht="18">
      <c r="A289" s="202" t="s">
        <v>163</v>
      </c>
      <c r="B289" s="218" t="s">
        <v>60</v>
      </c>
      <c r="C289" s="220">
        <v>41930</v>
      </c>
      <c r="D289" s="221" t="s">
        <v>170</v>
      </c>
      <c r="E289" s="213">
        <v>0.4166666666666667</v>
      </c>
      <c r="F289" s="210">
        <f t="shared" si="9"/>
        <v>2</v>
      </c>
      <c r="G289" s="214" t="s">
        <v>166</v>
      </c>
      <c r="H289" s="214" t="s">
        <v>169</v>
      </c>
      <c r="I289" s="212" t="str">
        <f t="shared" si="8"/>
        <v>3. LIGA MUŽI H   2014 - 2015_41930</v>
      </c>
    </row>
    <row r="290" spans="1:9" ht="18">
      <c r="A290" s="202" t="s">
        <v>163</v>
      </c>
      <c r="B290" s="218" t="s">
        <v>60</v>
      </c>
      <c r="C290" s="220">
        <v>41930</v>
      </c>
      <c r="D290" s="221" t="s">
        <v>170</v>
      </c>
      <c r="E290" s="213">
        <v>0.4166666666666667</v>
      </c>
      <c r="F290" s="210">
        <f t="shared" si="9"/>
        <v>3</v>
      </c>
      <c r="G290" s="214" t="s">
        <v>167</v>
      </c>
      <c r="H290" s="214" t="s">
        <v>168</v>
      </c>
      <c r="I290" s="212" t="str">
        <f t="shared" si="8"/>
        <v>3. LIGA MUŽI H   2014 - 2015_41930</v>
      </c>
    </row>
    <row r="291" spans="1:9" ht="18">
      <c r="A291" s="202" t="s">
        <v>163</v>
      </c>
      <c r="B291" s="218" t="s">
        <v>60</v>
      </c>
      <c r="C291" s="220">
        <v>41930</v>
      </c>
      <c r="D291" s="221" t="s">
        <v>170</v>
      </c>
      <c r="E291" s="213">
        <v>0.5</v>
      </c>
      <c r="F291" s="210">
        <f t="shared" si="9"/>
        <v>4</v>
      </c>
      <c r="G291" s="214" t="s">
        <v>164</v>
      </c>
      <c r="H291" s="214" t="s">
        <v>166</v>
      </c>
      <c r="I291" s="212" t="str">
        <f t="shared" si="8"/>
        <v>3. LIGA MUŽI H   2014 - 2015_41930</v>
      </c>
    </row>
    <row r="292" spans="1:9" ht="18">
      <c r="A292" s="202" t="s">
        <v>163</v>
      </c>
      <c r="B292" s="218" t="s">
        <v>60</v>
      </c>
      <c r="C292" s="220">
        <v>41930</v>
      </c>
      <c r="D292" s="221" t="s">
        <v>170</v>
      </c>
      <c r="E292" s="213">
        <v>0.5</v>
      </c>
      <c r="F292" s="210">
        <f t="shared" si="9"/>
        <v>5</v>
      </c>
      <c r="G292" s="214" t="s">
        <v>167</v>
      </c>
      <c r="H292" s="214" t="s">
        <v>169</v>
      </c>
      <c r="I292" s="212" t="str">
        <f t="shared" si="8"/>
        <v>3. LIGA MUŽI H   2014 - 2015_41930</v>
      </c>
    </row>
    <row r="293" spans="1:9" ht="18">
      <c r="A293" s="202" t="s">
        <v>163</v>
      </c>
      <c r="B293" s="218" t="s">
        <v>60</v>
      </c>
      <c r="C293" s="220">
        <v>41930</v>
      </c>
      <c r="D293" s="221" t="s">
        <v>170</v>
      </c>
      <c r="E293" s="213">
        <v>0.5</v>
      </c>
      <c r="F293" s="210">
        <f t="shared" si="9"/>
        <v>6</v>
      </c>
      <c r="G293" s="214" t="s">
        <v>165</v>
      </c>
      <c r="H293" s="214" t="s">
        <v>168</v>
      </c>
      <c r="I293" s="212" t="str">
        <f t="shared" si="8"/>
        <v>3. LIGA MUŽI H   2014 - 2015_41930</v>
      </c>
    </row>
    <row r="294" spans="1:9" ht="18">
      <c r="A294" s="202" t="s">
        <v>163</v>
      </c>
      <c r="B294" s="219" t="s">
        <v>3</v>
      </c>
      <c r="C294" s="222">
        <v>41931</v>
      </c>
      <c r="D294" s="223" t="s">
        <v>171</v>
      </c>
      <c r="E294" s="216">
        <v>0.4166666666666667</v>
      </c>
      <c r="F294" s="210">
        <f t="shared" si="9"/>
        <v>1</v>
      </c>
      <c r="G294" s="217" t="s">
        <v>166</v>
      </c>
      <c r="H294" s="217" t="s">
        <v>165</v>
      </c>
      <c r="I294" s="212" t="str">
        <f t="shared" si="8"/>
        <v>3. LIGA MUŽI H   2014 - 2015_41931</v>
      </c>
    </row>
    <row r="295" spans="1:9" ht="18">
      <c r="A295" s="202" t="s">
        <v>163</v>
      </c>
      <c r="B295" s="219" t="s">
        <v>3</v>
      </c>
      <c r="C295" s="222">
        <v>41931</v>
      </c>
      <c r="D295" s="223" t="s">
        <v>171</v>
      </c>
      <c r="E295" s="216">
        <v>0.4166666666666667</v>
      </c>
      <c r="F295" s="210">
        <f t="shared" si="9"/>
        <v>2</v>
      </c>
      <c r="G295" s="217" t="s">
        <v>164</v>
      </c>
      <c r="H295" s="217" t="s">
        <v>167</v>
      </c>
      <c r="I295" s="212" t="str">
        <f t="shared" si="8"/>
        <v>3. LIGA MUŽI H   2014 - 2015_41931</v>
      </c>
    </row>
    <row r="296" spans="1:9" ht="18">
      <c r="A296" s="202" t="s">
        <v>163</v>
      </c>
      <c r="B296" s="219" t="s">
        <v>3</v>
      </c>
      <c r="C296" s="222">
        <v>41931</v>
      </c>
      <c r="D296" s="223" t="s">
        <v>171</v>
      </c>
      <c r="E296" s="216">
        <v>0.4166666666666667</v>
      </c>
      <c r="F296" s="210">
        <f t="shared" si="9"/>
        <v>3</v>
      </c>
      <c r="G296" s="217" t="s">
        <v>168</v>
      </c>
      <c r="H296" s="217" t="s">
        <v>169</v>
      </c>
      <c r="I296" s="212" t="str">
        <f t="shared" si="8"/>
        <v>3. LIGA MUŽI H   2014 - 2015_41931</v>
      </c>
    </row>
    <row r="297" spans="1:9" ht="18">
      <c r="A297" s="202" t="s">
        <v>163</v>
      </c>
      <c r="B297" s="219" t="s">
        <v>3</v>
      </c>
      <c r="C297" s="222">
        <v>41931</v>
      </c>
      <c r="D297" s="223" t="s">
        <v>171</v>
      </c>
      <c r="E297" s="216">
        <v>0.5</v>
      </c>
      <c r="F297" s="210">
        <f t="shared" si="9"/>
        <v>4</v>
      </c>
      <c r="G297" s="217" t="s">
        <v>164</v>
      </c>
      <c r="H297" s="217" t="s">
        <v>168</v>
      </c>
      <c r="I297" s="212" t="str">
        <f t="shared" si="8"/>
        <v>3. LIGA MUŽI H   2014 - 2015_41931</v>
      </c>
    </row>
    <row r="298" spans="1:9" ht="18">
      <c r="A298" s="202" t="s">
        <v>163</v>
      </c>
      <c r="B298" s="219" t="s">
        <v>3</v>
      </c>
      <c r="C298" s="222">
        <v>41931</v>
      </c>
      <c r="D298" s="223" t="s">
        <v>171</v>
      </c>
      <c r="E298" s="216">
        <v>0.5</v>
      </c>
      <c r="F298" s="210">
        <f t="shared" si="9"/>
        <v>5</v>
      </c>
      <c r="G298" s="217" t="s">
        <v>166</v>
      </c>
      <c r="H298" s="217" t="s">
        <v>167</v>
      </c>
      <c r="I298" s="212" t="str">
        <f t="shared" si="8"/>
        <v>3. LIGA MUŽI H   2014 - 2015_41931</v>
      </c>
    </row>
    <row r="299" spans="1:9" ht="18">
      <c r="A299" s="202" t="s">
        <v>163</v>
      </c>
      <c r="B299" s="219" t="s">
        <v>3</v>
      </c>
      <c r="C299" s="222">
        <v>41931</v>
      </c>
      <c r="D299" s="223" t="s">
        <v>171</v>
      </c>
      <c r="E299" s="216">
        <v>0.5</v>
      </c>
      <c r="F299" s="210">
        <f t="shared" si="9"/>
        <v>6</v>
      </c>
      <c r="G299" s="217" t="s">
        <v>169</v>
      </c>
      <c r="H299" s="217" t="s">
        <v>165</v>
      </c>
      <c r="I299" s="212" t="str">
        <f t="shared" si="8"/>
        <v>3. LIGA MUŽI H   2014 - 2015_41931</v>
      </c>
    </row>
    <row r="300" spans="1:9" ht="18">
      <c r="A300" s="202" t="s">
        <v>163</v>
      </c>
      <c r="B300" s="218" t="s">
        <v>4</v>
      </c>
      <c r="C300" s="220">
        <v>41986</v>
      </c>
      <c r="D300" s="221" t="s">
        <v>172</v>
      </c>
      <c r="E300" s="213">
        <v>0.4166666666666667</v>
      </c>
      <c r="F300" s="210">
        <f t="shared" si="9"/>
        <v>1</v>
      </c>
      <c r="G300" s="214" t="s">
        <v>164</v>
      </c>
      <c r="H300" s="215" t="s">
        <v>169</v>
      </c>
      <c r="I300" s="212" t="str">
        <f t="shared" si="8"/>
        <v>3. LIGA MUŽI H   2014 - 2015_41986</v>
      </c>
    </row>
    <row r="301" spans="1:9" ht="18">
      <c r="A301" s="202" t="s">
        <v>163</v>
      </c>
      <c r="B301" s="218" t="s">
        <v>4</v>
      </c>
      <c r="C301" s="220">
        <v>41986</v>
      </c>
      <c r="D301" s="221" t="s">
        <v>172</v>
      </c>
      <c r="E301" s="213">
        <v>0.4166666666666667</v>
      </c>
      <c r="F301" s="210">
        <f t="shared" si="9"/>
        <v>2</v>
      </c>
      <c r="G301" s="214" t="s">
        <v>166</v>
      </c>
      <c r="H301" s="214" t="s">
        <v>168</v>
      </c>
      <c r="I301" s="212" t="str">
        <f t="shared" si="8"/>
        <v>3. LIGA MUŽI H   2014 - 2015_41986</v>
      </c>
    </row>
    <row r="302" spans="1:9" ht="18">
      <c r="A302" s="202" t="s">
        <v>163</v>
      </c>
      <c r="B302" s="218" t="s">
        <v>4</v>
      </c>
      <c r="C302" s="220">
        <v>41986</v>
      </c>
      <c r="D302" s="221" t="s">
        <v>172</v>
      </c>
      <c r="E302" s="213">
        <v>0.4166666666666667</v>
      </c>
      <c r="F302" s="210">
        <f t="shared" si="9"/>
        <v>3</v>
      </c>
      <c r="G302" s="214" t="s">
        <v>167</v>
      </c>
      <c r="H302" s="214" t="s">
        <v>165</v>
      </c>
      <c r="I302" s="212" t="str">
        <f t="shared" si="8"/>
        <v>3. LIGA MUŽI H   2014 - 2015_41986</v>
      </c>
    </row>
    <row r="303" spans="1:9" ht="18">
      <c r="A303" s="202" t="s">
        <v>163</v>
      </c>
      <c r="B303" s="218" t="s">
        <v>4</v>
      </c>
      <c r="C303" s="220">
        <v>41986</v>
      </c>
      <c r="D303" s="221" t="s">
        <v>172</v>
      </c>
      <c r="E303" s="213">
        <v>0.5</v>
      </c>
      <c r="F303" s="210">
        <f t="shared" si="9"/>
        <v>4</v>
      </c>
      <c r="G303" s="214" t="s">
        <v>166</v>
      </c>
      <c r="H303" s="214" t="s">
        <v>169</v>
      </c>
      <c r="I303" s="212" t="str">
        <f t="shared" si="8"/>
        <v>3. LIGA MUŽI H   2014 - 2015_41986</v>
      </c>
    </row>
    <row r="304" spans="1:9" ht="18">
      <c r="A304" s="202" t="s">
        <v>163</v>
      </c>
      <c r="B304" s="218" t="s">
        <v>4</v>
      </c>
      <c r="C304" s="220">
        <v>41986</v>
      </c>
      <c r="D304" s="221" t="s">
        <v>172</v>
      </c>
      <c r="E304" s="213">
        <v>0.5</v>
      </c>
      <c r="F304" s="210">
        <f t="shared" si="9"/>
        <v>5</v>
      </c>
      <c r="G304" s="214" t="s">
        <v>167</v>
      </c>
      <c r="H304" s="214" t="s">
        <v>168</v>
      </c>
      <c r="I304" s="212" t="str">
        <f t="shared" si="8"/>
        <v>3. LIGA MUŽI H   2014 - 2015_41986</v>
      </c>
    </row>
    <row r="305" spans="1:9" ht="18">
      <c r="A305" s="202" t="s">
        <v>163</v>
      </c>
      <c r="B305" s="218" t="s">
        <v>4</v>
      </c>
      <c r="C305" s="220">
        <v>41986</v>
      </c>
      <c r="D305" s="221" t="s">
        <v>172</v>
      </c>
      <c r="E305" s="213">
        <v>0.5</v>
      </c>
      <c r="F305" s="210">
        <f t="shared" si="9"/>
        <v>6</v>
      </c>
      <c r="G305" s="214" t="s">
        <v>164</v>
      </c>
      <c r="H305" s="214" t="s">
        <v>165</v>
      </c>
      <c r="I305" s="212" t="str">
        <f t="shared" si="8"/>
        <v>3. LIGA MUŽI H   2014 - 2015_41986</v>
      </c>
    </row>
    <row r="306" spans="1:9" ht="18">
      <c r="A306" s="202" t="s">
        <v>163</v>
      </c>
      <c r="B306" s="219" t="s">
        <v>5</v>
      </c>
      <c r="C306" s="222">
        <v>41987</v>
      </c>
      <c r="D306" s="223" t="s">
        <v>173</v>
      </c>
      <c r="E306" s="216">
        <v>0.4166666666666667</v>
      </c>
      <c r="F306" s="210">
        <f t="shared" si="9"/>
        <v>1</v>
      </c>
      <c r="G306" s="217" t="s">
        <v>167</v>
      </c>
      <c r="H306" s="217" t="s">
        <v>169</v>
      </c>
      <c r="I306" s="212" t="str">
        <f t="shared" si="8"/>
        <v>3. LIGA MUŽI H   2014 - 2015_41987</v>
      </c>
    </row>
    <row r="307" spans="1:9" ht="18">
      <c r="A307" s="202" t="s">
        <v>163</v>
      </c>
      <c r="B307" s="219" t="s">
        <v>5</v>
      </c>
      <c r="C307" s="222">
        <v>41987</v>
      </c>
      <c r="D307" s="223" t="s">
        <v>173</v>
      </c>
      <c r="E307" s="216">
        <v>0.4166666666666667</v>
      </c>
      <c r="F307" s="210">
        <f t="shared" si="9"/>
        <v>2</v>
      </c>
      <c r="G307" s="217" t="s">
        <v>164</v>
      </c>
      <c r="H307" s="217" t="s">
        <v>166</v>
      </c>
      <c r="I307" s="212" t="str">
        <f t="shared" si="8"/>
        <v>3. LIGA MUŽI H   2014 - 2015_41987</v>
      </c>
    </row>
    <row r="308" spans="1:9" ht="18">
      <c r="A308" s="202" t="s">
        <v>163</v>
      </c>
      <c r="B308" s="219" t="s">
        <v>5</v>
      </c>
      <c r="C308" s="222">
        <v>41987</v>
      </c>
      <c r="D308" s="223" t="s">
        <v>173</v>
      </c>
      <c r="E308" s="216">
        <v>0.4166666666666667</v>
      </c>
      <c r="F308" s="210">
        <f t="shared" si="9"/>
        <v>3</v>
      </c>
      <c r="G308" s="217" t="s">
        <v>168</v>
      </c>
      <c r="H308" s="217" t="s">
        <v>165</v>
      </c>
      <c r="I308" s="212" t="str">
        <f t="shared" si="8"/>
        <v>3. LIGA MUŽI H   2014 - 2015_41987</v>
      </c>
    </row>
    <row r="309" spans="1:9" ht="18">
      <c r="A309" s="202" t="s">
        <v>163</v>
      </c>
      <c r="B309" s="219" t="s">
        <v>5</v>
      </c>
      <c r="C309" s="222">
        <v>41987</v>
      </c>
      <c r="D309" s="223" t="s">
        <v>173</v>
      </c>
      <c r="E309" s="216">
        <v>0.5</v>
      </c>
      <c r="F309" s="210">
        <f t="shared" si="9"/>
        <v>4</v>
      </c>
      <c r="G309" s="217" t="s">
        <v>164</v>
      </c>
      <c r="H309" s="217" t="s">
        <v>167</v>
      </c>
      <c r="I309" s="212" t="str">
        <f t="shared" si="8"/>
        <v>3. LIGA MUŽI H   2014 - 2015_41987</v>
      </c>
    </row>
    <row r="310" spans="1:9" ht="18">
      <c r="A310" s="202" t="s">
        <v>163</v>
      </c>
      <c r="B310" s="219" t="s">
        <v>5</v>
      </c>
      <c r="C310" s="222">
        <v>41987</v>
      </c>
      <c r="D310" s="223" t="s">
        <v>173</v>
      </c>
      <c r="E310" s="216">
        <v>0.5</v>
      </c>
      <c r="F310" s="210">
        <f t="shared" si="9"/>
        <v>5</v>
      </c>
      <c r="G310" s="217" t="s">
        <v>168</v>
      </c>
      <c r="H310" s="217" t="s">
        <v>169</v>
      </c>
      <c r="I310" s="212" t="str">
        <f t="shared" si="8"/>
        <v>3. LIGA MUŽI H   2014 - 2015_41987</v>
      </c>
    </row>
    <row r="311" spans="1:9" ht="18">
      <c r="A311" s="202" t="s">
        <v>163</v>
      </c>
      <c r="B311" s="219" t="s">
        <v>5</v>
      </c>
      <c r="C311" s="222">
        <v>41987</v>
      </c>
      <c r="D311" s="223" t="s">
        <v>173</v>
      </c>
      <c r="E311" s="216">
        <v>0.5</v>
      </c>
      <c r="F311" s="210">
        <f t="shared" si="9"/>
        <v>6</v>
      </c>
      <c r="G311" s="217" t="s">
        <v>166</v>
      </c>
      <c r="H311" s="217" t="s">
        <v>165</v>
      </c>
      <c r="I311" s="212" t="str">
        <f t="shared" si="8"/>
        <v>3. LIGA MUŽI H   2014 - 2015_41987</v>
      </c>
    </row>
    <row r="312" spans="1:9" ht="18">
      <c r="A312" s="202" t="s">
        <v>163</v>
      </c>
      <c r="B312" s="218" t="s">
        <v>6</v>
      </c>
      <c r="C312" s="220">
        <v>42049</v>
      </c>
      <c r="D312" s="221" t="s">
        <v>174</v>
      </c>
      <c r="E312" s="213">
        <v>0.4166666666666667</v>
      </c>
      <c r="F312" s="210">
        <f t="shared" si="9"/>
        <v>1</v>
      </c>
      <c r="G312" s="214" t="s">
        <v>168</v>
      </c>
      <c r="H312" s="215" t="s">
        <v>164</v>
      </c>
      <c r="I312" s="212" t="str">
        <f t="shared" si="8"/>
        <v>3. LIGA MUŽI H   2014 - 2015_42049</v>
      </c>
    </row>
    <row r="313" spans="1:9" ht="18">
      <c r="A313" s="202" t="s">
        <v>163</v>
      </c>
      <c r="B313" s="218" t="s">
        <v>6</v>
      </c>
      <c r="C313" s="220">
        <v>42049</v>
      </c>
      <c r="D313" s="221" t="s">
        <v>174</v>
      </c>
      <c r="E313" s="213">
        <v>0.4166666666666667</v>
      </c>
      <c r="F313" s="210">
        <f t="shared" si="9"/>
        <v>2</v>
      </c>
      <c r="G313" s="214" t="s">
        <v>166</v>
      </c>
      <c r="H313" s="214" t="s">
        <v>167</v>
      </c>
      <c r="I313" s="212" t="str">
        <f t="shared" si="8"/>
        <v>3. LIGA MUŽI H   2014 - 2015_42049</v>
      </c>
    </row>
    <row r="314" spans="1:9" ht="18">
      <c r="A314" s="202" t="s">
        <v>163</v>
      </c>
      <c r="B314" s="218" t="s">
        <v>6</v>
      </c>
      <c r="C314" s="220">
        <v>42049</v>
      </c>
      <c r="D314" s="221" t="s">
        <v>174</v>
      </c>
      <c r="E314" s="213">
        <v>0.4166666666666667</v>
      </c>
      <c r="F314" s="210">
        <f t="shared" si="9"/>
        <v>3</v>
      </c>
      <c r="G314" s="214" t="s">
        <v>169</v>
      </c>
      <c r="H314" s="214" t="s">
        <v>165</v>
      </c>
      <c r="I314" s="212" t="str">
        <f t="shared" si="8"/>
        <v>3. LIGA MUŽI H   2014 - 2015_42049</v>
      </c>
    </row>
    <row r="315" spans="1:9" ht="18">
      <c r="A315" s="202" t="s">
        <v>163</v>
      </c>
      <c r="B315" s="218" t="s">
        <v>6</v>
      </c>
      <c r="C315" s="220">
        <v>42049</v>
      </c>
      <c r="D315" s="221" t="s">
        <v>174</v>
      </c>
      <c r="E315" s="213">
        <v>0.5</v>
      </c>
      <c r="F315" s="210">
        <f t="shared" si="9"/>
        <v>4</v>
      </c>
      <c r="G315" s="214" t="s">
        <v>166</v>
      </c>
      <c r="H315" s="214" t="s">
        <v>168</v>
      </c>
      <c r="I315" s="212" t="str">
        <f t="shared" si="8"/>
        <v>3. LIGA MUŽI H   2014 - 2015_42049</v>
      </c>
    </row>
    <row r="316" spans="1:9" ht="18">
      <c r="A316" s="202" t="s">
        <v>163</v>
      </c>
      <c r="B316" s="218" t="s">
        <v>6</v>
      </c>
      <c r="C316" s="220">
        <v>42049</v>
      </c>
      <c r="D316" s="221" t="s">
        <v>174</v>
      </c>
      <c r="E316" s="213">
        <v>0.5</v>
      </c>
      <c r="F316" s="210">
        <f t="shared" si="9"/>
        <v>5</v>
      </c>
      <c r="G316" s="214" t="s">
        <v>167</v>
      </c>
      <c r="H316" s="214" t="s">
        <v>165</v>
      </c>
      <c r="I316" s="212" t="str">
        <f t="shared" si="8"/>
        <v>3. LIGA MUŽI H   2014 - 2015_42049</v>
      </c>
    </row>
    <row r="317" spans="1:9" ht="18">
      <c r="A317" s="202" t="s">
        <v>163</v>
      </c>
      <c r="B317" s="218" t="s">
        <v>6</v>
      </c>
      <c r="C317" s="220">
        <v>42049</v>
      </c>
      <c r="D317" s="221" t="s">
        <v>174</v>
      </c>
      <c r="E317" s="213">
        <v>0.5</v>
      </c>
      <c r="F317" s="210">
        <f t="shared" si="9"/>
        <v>6</v>
      </c>
      <c r="G317" s="214" t="s">
        <v>164</v>
      </c>
      <c r="H317" s="214" t="s">
        <v>169</v>
      </c>
      <c r="I317" s="212" t="str">
        <f t="shared" si="8"/>
        <v>3. LIGA MUŽI H   2014 - 2015_42049</v>
      </c>
    </row>
    <row r="318" spans="1:9" ht="18">
      <c r="A318" s="202" t="s">
        <v>163</v>
      </c>
      <c r="B318" s="219" t="s">
        <v>62</v>
      </c>
      <c r="C318" s="222">
        <v>42050</v>
      </c>
      <c r="D318" s="223" t="s">
        <v>175</v>
      </c>
      <c r="E318" s="216">
        <v>0.4166666666666667</v>
      </c>
      <c r="F318" s="210">
        <f t="shared" si="9"/>
        <v>1</v>
      </c>
      <c r="G318" s="217" t="s">
        <v>169</v>
      </c>
      <c r="H318" s="217" t="s">
        <v>166</v>
      </c>
      <c r="I318" s="212" t="str">
        <f t="shared" si="8"/>
        <v>3. LIGA MUŽI H   2014 - 2015_42050</v>
      </c>
    </row>
    <row r="319" spans="1:9" ht="18">
      <c r="A319" s="202" t="s">
        <v>163</v>
      </c>
      <c r="B319" s="219" t="s">
        <v>62</v>
      </c>
      <c r="C319" s="222">
        <v>42050</v>
      </c>
      <c r="D319" s="223" t="s">
        <v>175</v>
      </c>
      <c r="E319" s="216">
        <v>0.4166666666666667</v>
      </c>
      <c r="F319" s="210">
        <f t="shared" si="9"/>
        <v>2</v>
      </c>
      <c r="G319" s="217" t="s">
        <v>164</v>
      </c>
      <c r="H319" s="217" t="s">
        <v>165</v>
      </c>
      <c r="I319" s="212" t="str">
        <f t="shared" si="8"/>
        <v>3. LIGA MUŽI H   2014 - 2015_42050</v>
      </c>
    </row>
    <row r="320" spans="1:9" ht="18">
      <c r="A320" s="202" t="s">
        <v>163</v>
      </c>
      <c r="B320" s="219" t="s">
        <v>62</v>
      </c>
      <c r="C320" s="222">
        <v>42050</v>
      </c>
      <c r="D320" s="223" t="s">
        <v>175</v>
      </c>
      <c r="E320" s="216">
        <v>0.5</v>
      </c>
      <c r="F320" s="210">
        <f t="shared" si="9"/>
        <v>3</v>
      </c>
      <c r="G320" s="217" t="s">
        <v>167</v>
      </c>
      <c r="H320" s="217" t="s">
        <v>168</v>
      </c>
      <c r="I320" s="212" t="str">
        <f t="shared" si="8"/>
        <v>3. LIGA MUŽI H   2014 - 2015_42050</v>
      </c>
    </row>
    <row r="321" spans="1:9" ht="18">
      <c r="A321" s="202" t="s">
        <v>163</v>
      </c>
      <c r="B321" s="219" t="s">
        <v>62</v>
      </c>
      <c r="C321" s="222">
        <v>42050</v>
      </c>
      <c r="D321" s="223" t="s">
        <v>175</v>
      </c>
      <c r="E321" s="216">
        <v>0.5</v>
      </c>
      <c r="F321" s="210">
        <f t="shared" si="9"/>
        <v>4</v>
      </c>
      <c r="G321" s="217" t="s">
        <v>164</v>
      </c>
      <c r="H321" s="217" t="s">
        <v>166</v>
      </c>
      <c r="I321" s="212" t="str">
        <f t="shared" si="8"/>
        <v>3. LIGA MUŽI H   2014 - 2015_42050</v>
      </c>
    </row>
    <row r="322" spans="1:9" ht="18">
      <c r="A322" s="202" t="s">
        <v>163</v>
      </c>
      <c r="B322" s="219" t="s">
        <v>62</v>
      </c>
      <c r="C322" s="222">
        <v>42050</v>
      </c>
      <c r="D322" s="223" t="s">
        <v>175</v>
      </c>
      <c r="E322" s="216">
        <v>0.5833333333333334</v>
      </c>
      <c r="F322" s="210">
        <f t="shared" si="9"/>
        <v>5</v>
      </c>
      <c r="G322" s="217" t="s">
        <v>167</v>
      </c>
      <c r="H322" s="217" t="s">
        <v>169</v>
      </c>
      <c r="I322" s="212" t="str">
        <f t="shared" si="8"/>
        <v>3. LIGA MUŽI H   2014 - 2015_42050</v>
      </c>
    </row>
    <row r="323" spans="1:9" ht="18">
      <c r="A323" s="202" t="s">
        <v>163</v>
      </c>
      <c r="B323" s="219" t="s">
        <v>62</v>
      </c>
      <c r="C323" s="222">
        <v>42050</v>
      </c>
      <c r="D323" s="223" t="s">
        <v>175</v>
      </c>
      <c r="E323" s="216">
        <v>0.5833333333333334</v>
      </c>
      <c r="F323" s="210">
        <f t="shared" si="9"/>
        <v>6</v>
      </c>
      <c r="G323" s="217" t="s">
        <v>168</v>
      </c>
      <c r="H323" s="217" t="s">
        <v>165</v>
      </c>
      <c r="I323" s="212" t="str">
        <f t="shared" si="8"/>
        <v>3. LIGA MUŽI H   2014 - 2015_42050</v>
      </c>
    </row>
    <row r="324" spans="1:9" ht="18">
      <c r="A324" s="202" t="s">
        <v>163</v>
      </c>
      <c r="B324" s="218" t="s">
        <v>78</v>
      </c>
      <c r="C324" s="220">
        <v>42133</v>
      </c>
      <c r="D324" s="221" t="s">
        <v>174</v>
      </c>
      <c r="E324" s="213">
        <v>0.4166666666666667</v>
      </c>
      <c r="F324" s="210">
        <f t="shared" si="9"/>
        <v>1</v>
      </c>
      <c r="G324" s="214" t="s">
        <v>168</v>
      </c>
      <c r="H324" s="215" t="s">
        <v>169</v>
      </c>
      <c r="I324" s="212" t="str">
        <f aca="true" t="shared" si="10" ref="I324:I387">CONCATENATE(A324,"_",C324)</f>
        <v>3. LIGA MUŽI H   2014 - 2015_42133</v>
      </c>
    </row>
    <row r="325" spans="1:9" ht="18">
      <c r="A325" s="202" t="s">
        <v>163</v>
      </c>
      <c r="B325" s="218" t="s">
        <v>78</v>
      </c>
      <c r="C325" s="220">
        <v>42133</v>
      </c>
      <c r="D325" s="221" t="s">
        <v>174</v>
      </c>
      <c r="E325" s="213">
        <v>0.4166666666666667</v>
      </c>
      <c r="F325" s="210">
        <f aca="true" t="shared" si="11" ref="F325:F388">IF(B324&lt;&gt;B325,1,F324+1)</f>
        <v>2</v>
      </c>
      <c r="G325" s="214" t="s">
        <v>164</v>
      </c>
      <c r="H325" s="214" t="s">
        <v>167</v>
      </c>
      <c r="I325" s="212" t="str">
        <f t="shared" si="10"/>
        <v>3. LIGA MUŽI H   2014 - 2015_42133</v>
      </c>
    </row>
    <row r="326" spans="1:9" ht="18">
      <c r="A326" s="202" t="s">
        <v>163</v>
      </c>
      <c r="B326" s="218" t="s">
        <v>78</v>
      </c>
      <c r="C326" s="220">
        <v>42133</v>
      </c>
      <c r="D326" s="221" t="s">
        <v>174</v>
      </c>
      <c r="E326" s="213">
        <v>0.4166666666666667</v>
      </c>
      <c r="F326" s="210">
        <f t="shared" si="11"/>
        <v>3</v>
      </c>
      <c r="G326" s="214" t="s">
        <v>166</v>
      </c>
      <c r="H326" s="214" t="s">
        <v>165</v>
      </c>
      <c r="I326" s="212" t="str">
        <f t="shared" si="10"/>
        <v>3. LIGA MUŽI H   2014 - 2015_42133</v>
      </c>
    </row>
    <row r="327" spans="1:9" ht="18">
      <c r="A327" s="202" t="s">
        <v>163</v>
      </c>
      <c r="B327" s="218" t="s">
        <v>78</v>
      </c>
      <c r="C327" s="220">
        <v>42133</v>
      </c>
      <c r="D327" s="221" t="s">
        <v>174</v>
      </c>
      <c r="E327" s="213">
        <v>0.5</v>
      </c>
      <c r="F327" s="210">
        <f t="shared" si="11"/>
        <v>4</v>
      </c>
      <c r="G327" s="214" t="s">
        <v>164</v>
      </c>
      <c r="H327" s="214" t="s">
        <v>168</v>
      </c>
      <c r="I327" s="212" t="str">
        <f t="shared" si="10"/>
        <v>3. LIGA MUŽI H   2014 - 2015_42133</v>
      </c>
    </row>
    <row r="328" spans="1:9" ht="18">
      <c r="A328" s="202" t="s">
        <v>163</v>
      </c>
      <c r="B328" s="218" t="s">
        <v>78</v>
      </c>
      <c r="C328" s="220">
        <v>42133</v>
      </c>
      <c r="D328" s="221" t="s">
        <v>174</v>
      </c>
      <c r="E328" s="213">
        <v>0.5</v>
      </c>
      <c r="F328" s="210">
        <f t="shared" si="11"/>
        <v>5</v>
      </c>
      <c r="G328" s="214" t="s">
        <v>166</v>
      </c>
      <c r="H328" s="214" t="s">
        <v>167</v>
      </c>
      <c r="I328" s="212" t="str">
        <f t="shared" si="10"/>
        <v>3. LIGA MUŽI H   2014 - 2015_42133</v>
      </c>
    </row>
    <row r="329" spans="1:9" ht="18">
      <c r="A329" s="202" t="s">
        <v>163</v>
      </c>
      <c r="B329" s="218" t="s">
        <v>78</v>
      </c>
      <c r="C329" s="220">
        <v>42133</v>
      </c>
      <c r="D329" s="221" t="s">
        <v>174</v>
      </c>
      <c r="E329" s="213">
        <v>0.5</v>
      </c>
      <c r="F329" s="210">
        <f t="shared" si="11"/>
        <v>6</v>
      </c>
      <c r="G329" s="214" t="s">
        <v>169</v>
      </c>
      <c r="H329" s="214" t="s">
        <v>165</v>
      </c>
      <c r="I329" s="212" t="str">
        <f t="shared" si="10"/>
        <v>3. LIGA MUŽI H   2014 - 2015_42133</v>
      </c>
    </row>
    <row r="330" spans="1:9" ht="18">
      <c r="A330" s="202" t="s">
        <v>163</v>
      </c>
      <c r="B330" s="219" t="s">
        <v>79</v>
      </c>
      <c r="C330" s="222">
        <v>42134</v>
      </c>
      <c r="D330" s="223" t="s">
        <v>176</v>
      </c>
      <c r="E330" s="216">
        <v>0.4166666666666667</v>
      </c>
      <c r="F330" s="210">
        <f t="shared" si="11"/>
        <v>1</v>
      </c>
      <c r="G330" s="217" t="s">
        <v>164</v>
      </c>
      <c r="H330" s="217" t="s">
        <v>169</v>
      </c>
      <c r="I330" s="212" t="str">
        <f t="shared" si="10"/>
        <v>3. LIGA MUŽI H   2014 - 2015_42134</v>
      </c>
    </row>
    <row r="331" spans="1:9" ht="18">
      <c r="A331" s="202" t="s">
        <v>163</v>
      </c>
      <c r="B331" s="219" t="s">
        <v>79</v>
      </c>
      <c r="C331" s="222">
        <v>42134</v>
      </c>
      <c r="D331" s="223" t="s">
        <v>176</v>
      </c>
      <c r="E331" s="216">
        <v>0.4166666666666667</v>
      </c>
      <c r="F331" s="210">
        <f t="shared" si="11"/>
        <v>2</v>
      </c>
      <c r="G331" s="217" t="s">
        <v>166</v>
      </c>
      <c r="H331" s="217" t="s">
        <v>168</v>
      </c>
      <c r="I331" s="212" t="str">
        <f t="shared" si="10"/>
        <v>3. LIGA MUŽI H   2014 - 2015_42134</v>
      </c>
    </row>
    <row r="332" spans="1:9" ht="18">
      <c r="A332" s="202" t="s">
        <v>163</v>
      </c>
      <c r="B332" s="219" t="s">
        <v>79</v>
      </c>
      <c r="C332" s="222">
        <v>42134</v>
      </c>
      <c r="D332" s="223" t="s">
        <v>176</v>
      </c>
      <c r="E332" s="216">
        <v>0.4166666666666667</v>
      </c>
      <c r="F332" s="210">
        <f t="shared" si="11"/>
        <v>3</v>
      </c>
      <c r="G332" s="217" t="s">
        <v>167</v>
      </c>
      <c r="H332" s="217" t="s">
        <v>165</v>
      </c>
      <c r="I332" s="212" t="str">
        <f t="shared" si="10"/>
        <v>3. LIGA MUŽI H   2014 - 2015_42134</v>
      </c>
    </row>
    <row r="333" spans="1:9" ht="18">
      <c r="A333" s="202" t="s">
        <v>1014</v>
      </c>
      <c r="B333" s="218" t="s">
        <v>60</v>
      </c>
      <c r="C333" s="220">
        <v>41930</v>
      </c>
      <c r="D333" s="221" t="s">
        <v>183</v>
      </c>
      <c r="E333" s="213">
        <v>0.4166666666666667</v>
      </c>
      <c r="F333" s="210">
        <f t="shared" si="11"/>
        <v>1</v>
      </c>
      <c r="G333" s="214" t="s">
        <v>178</v>
      </c>
      <c r="H333" s="215" t="s">
        <v>177</v>
      </c>
      <c r="I333" s="212" t="str">
        <f t="shared" si="10"/>
        <v>3. LIGA MUŽI I   2014 - 2015_41930</v>
      </c>
    </row>
    <row r="334" spans="1:9" ht="18">
      <c r="A334" s="202" t="s">
        <v>1014</v>
      </c>
      <c r="B334" s="218" t="s">
        <v>60</v>
      </c>
      <c r="C334" s="220">
        <v>41930</v>
      </c>
      <c r="D334" s="221" t="s">
        <v>183</v>
      </c>
      <c r="E334" s="213">
        <v>0.4166666666666667</v>
      </c>
      <c r="F334" s="210">
        <f t="shared" si="11"/>
        <v>2</v>
      </c>
      <c r="G334" s="214" t="s">
        <v>179</v>
      </c>
      <c r="H334" s="214" t="s">
        <v>182</v>
      </c>
      <c r="I334" s="212" t="str">
        <f t="shared" si="10"/>
        <v>3. LIGA MUŽI I   2014 - 2015_41930</v>
      </c>
    </row>
    <row r="335" spans="1:9" ht="18">
      <c r="A335" s="202" t="s">
        <v>1014</v>
      </c>
      <c r="B335" s="218" t="s">
        <v>60</v>
      </c>
      <c r="C335" s="220">
        <v>41930</v>
      </c>
      <c r="D335" s="221" t="s">
        <v>183</v>
      </c>
      <c r="E335" s="213">
        <v>0.4166666666666667</v>
      </c>
      <c r="F335" s="210">
        <f t="shared" si="11"/>
        <v>3</v>
      </c>
      <c r="G335" s="214" t="s">
        <v>180</v>
      </c>
      <c r="H335" s="214" t="s">
        <v>181</v>
      </c>
      <c r="I335" s="212" t="str">
        <f t="shared" si="10"/>
        <v>3. LIGA MUŽI I   2014 - 2015_41930</v>
      </c>
    </row>
    <row r="336" spans="1:9" ht="18">
      <c r="A336" s="202" t="s">
        <v>1014</v>
      </c>
      <c r="B336" s="218" t="s">
        <v>60</v>
      </c>
      <c r="C336" s="220">
        <v>41930</v>
      </c>
      <c r="D336" s="221" t="s">
        <v>183</v>
      </c>
      <c r="E336" s="213">
        <v>0.5</v>
      </c>
      <c r="F336" s="210">
        <f t="shared" si="11"/>
        <v>4</v>
      </c>
      <c r="G336" s="214" t="s">
        <v>177</v>
      </c>
      <c r="H336" s="214" t="s">
        <v>179</v>
      </c>
      <c r="I336" s="212" t="str">
        <f t="shared" si="10"/>
        <v>3. LIGA MUŽI I   2014 - 2015_41930</v>
      </c>
    </row>
    <row r="337" spans="1:9" ht="18">
      <c r="A337" s="202" t="s">
        <v>1014</v>
      </c>
      <c r="B337" s="218" t="s">
        <v>60</v>
      </c>
      <c r="C337" s="220">
        <v>41930</v>
      </c>
      <c r="D337" s="221" t="s">
        <v>183</v>
      </c>
      <c r="E337" s="213">
        <v>0.5</v>
      </c>
      <c r="F337" s="210">
        <f t="shared" si="11"/>
        <v>5</v>
      </c>
      <c r="G337" s="214" t="s">
        <v>180</v>
      </c>
      <c r="H337" s="214" t="s">
        <v>182</v>
      </c>
      <c r="I337" s="212" t="str">
        <f t="shared" si="10"/>
        <v>3. LIGA MUŽI I   2014 - 2015_41930</v>
      </c>
    </row>
    <row r="338" spans="1:9" ht="18">
      <c r="A338" s="202" t="s">
        <v>1014</v>
      </c>
      <c r="B338" s="218" t="s">
        <v>60</v>
      </c>
      <c r="C338" s="220">
        <v>41930</v>
      </c>
      <c r="D338" s="221" t="s">
        <v>183</v>
      </c>
      <c r="E338" s="213">
        <v>0.5</v>
      </c>
      <c r="F338" s="210">
        <f t="shared" si="11"/>
        <v>6</v>
      </c>
      <c r="G338" s="214" t="s">
        <v>178</v>
      </c>
      <c r="H338" s="214" t="s">
        <v>181</v>
      </c>
      <c r="I338" s="212" t="str">
        <f t="shared" si="10"/>
        <v>3. LIGA MUŽI I   2014 - 2015_41930</v>
      </c>
    </row>
    <row r="339" spans="1:9" ht="18">
      <c r="A339" s="202" t="s">
        <v>1014</v>
      </c>
      <c r="B339" s="219" t="s">
        <v>3</v>
      </c>
      <c r="C339" s="222">
        <v>41931</v>
      </c>
      <c r="D339" s="223" t="s">
        <v>184</v>
      </c>
      <c r="E339" s="216">
        <v>0.4166666666666667</v>
      </c>
      <c r="F339" s="210">
        <f t="shared" si="11"/>
        <v>1</v>
      </c>
      <c r="G339" s="217" t="s">
        <v>179</v>
      </c>
      <c r="H339" s="217" t="s">
        <v>178</v>
      </c>
      <c r="I339" s="212" t="str">
        <f t="shared" si="10"/>
        <v>3. LIGA MUŽI I   2014 - 2015_41931</v>
      </c>
    </row>
    <row r="340" spans="1:9" ht="18">
      <c r="A340" s="202" t="s">
        <v>1014</v>
      </c>
      <c r="B340" s="219" t="s">
        <v>3</v>
      </c>
      <c r="C340" s="222">
        <v>41931</v>
      </c>
      <c r="D340" s="223" t="s">
        <v>184</v>
      </c>
      <c r="E340" s="216">
        <v>0.4166666666666667</v>
      </c>
      <c r="F340" s="210">
        <f t="shared" si="11"/>
        <v>2</v>
      </c>
      <c r="G340" s="217" t="s">
        <v>177</v>
      </c>
      <c r="H340" s="217" t="s">
        <v>180</v>
      </c>
      <c r="I340" s="212" t="str">
        <f t="shared" si="10"/>
        <v>3. LIGA MUŽI I   2014 - 2015_41931</v>
      </c>
    </row>
    <row r="341" spans="1:9" ht="18">
      <c r="A341" s="202" t="s">
        <v>1014</v>
      </c>
      <c r="B341" s="219" t="s">
        <v>3</v>
      </c>
      <c r="C341" s="222">
        <v>41931</v>
      </c>
      <c r="D341" s="223" t="s">
        <v>184</v>
      </c>
      <c r="E341" s="216">
        <v>0.5</v>
      </c>
      <c r="F341" s="210">
        <f t="shared" si="11"/>
        <v>3</v>
      </c>
      <c r="G341" s="217" t="s">
        <v>181</v>
      </c>
      <c r="H341" s="217" t="s">
        <v>182</v>
      </c>
      <c r="I341" s="212" t="str">
        <f t="shared" si="10"/>
        <v>3. LIGA MUŽI I   2014 - 2015_41931</v>
      </c>
    </row>
    <row r="342" spans="1:9" ht="18">
      <c r="A342" s="202" t="s">
        <v>1014</v>
      </c>
      <c r="B342" s="219" t="s">
        <v>3</v>
      </c>
      <c r="C342" s="222">
        <v>41931</v>
      </c>
      <c r="D342" s="223" t="s">
        <v>184</v>
      </c>
      <c r="E342" s="216">
        <v>0.5</v>
      </c>
      <c r="F342" s="210">
        <f t="shared" si="11"/>
        <v>4</v>
      </c>
      <c r="G342" s="217" t="s">
        <v>177</v>
      </c>
      <c r="H342" s="217" t="s">
        <v>181</v>
      </c>
      <c r="I342" s="212" t="str">
        <f t="shared" si="10"/>
        <v>3. LIGA MUŽI I   2014 - 2015_41931</v>
      </c>
    </row>
    <row r="343" spans="1:9" ht="18">
      <c r="A343" s="202" t="s">
        <v>1014</v>
      </c>
      <c r="B343" s="219" t="s">
        <v>3</v>
      </c>
      <c r="C343" s="222">
        <v>41931</v>
      </c>
      <c r="D343" s="223" t="s">
        <v>184</v>
      </c>
      <c r="E343" s="216">
        <v>0.5833333333333334</v>
      </c>
      <c r="F343" s="210">
        <f t="shared" si="11"/>
        <v>5</v>
      </c>
      <c r="G343" s="217" t="s">
        <v>179</v>
      </c>
      <c r="H343" s="217" t="s">
        <v>180</v>
      </c>
      <c r="I343" s="212" t="str">
        <f t="shared" si="10"/>
        <v>3. LIGA MUŽI I   2014 - 2015_41931</v>
      </c>
    </row>
    <row r="344" spans="1:9" ht="18">
      <c r="A344" s="202" t="s">
        <v>1014</v>
      </c>
      <c r="B344" s="219" t="s">
        <v>3</v>
      </c>
      <c r="C344" s="222">
        <v>41931</v>
      </c>
      <c r="D344" s="223" t="s">
        <v>184</v>
      </c>
      <c r="E344" s="216">
        <v>0.5833333333333334</v>
      </c>
      <c r="F344" s="210">
        <f t="shared" si="11"/>
        <v>6</v>
      </c>
      <c r="G344" s="217" t="s">
        <v>182</v>
      </c>
      <c r="H344" s="217" t="s">
        <v>178</v>
      </c>
      <c r="I344" s="212" t="str">
        <f t="shared" si="10"/>
        <v>3. LIGA MUŽI I   2014 - 2015_41931</v>
      </c>
    </row>
    <row r="345" spans="1:9" ht="18">
      <c r="A345" s="202" t="s">
        <v>1014</v>
      </c>
      <c r="B345" s="218" t="s">
        <v>4</v>
      </c>
      <c r="C345" s="220">
        <v>41986</v>
      </c>
      <c r="D345" s="221" t="s">
        <v>185</v>
      </c>
      <c r="E345" s="213">
        <v>0.4166666666666667</v>
      </c>
      <c r="F345" s="210">
        <f t="shared" si="11"/>
        <v>1</v>
      </c>
      <c r="G345" s="214" t="s">
        <v>180</v>
      </c>
      <c r="H345" s="215" t="s">
        <v>178</v>
      </c>
      <c r="I345" s="212" t="str">
        <f t="shared" si="10"/>
        <v>3. LIGA MUŽI I   2014 - 2015_41986</v>
      </c>
    </row>
    <row r="346" spans="1:9" ht="18">
      <c r="A346" s="202" t="s">
        <v>1014</v>
      </c>
      <c r="B346" s="218" t="s">
        <v>4</v>
      </c>
      <c r="C346" s="220">
        <v>41986</v>
      </c>
      <c r="D346" s="221" t="s">
        <v>185</v>
      </c>
      <c r="E346" s="213">
        <v>0.4166666666666667</v>
      </c>
      <c r="F346" s="210">
        <f t="shared" si="11"/>
        <v>2</v>
      </c>
      <c r="G346" s="214" t="s">
        <v>177</v>
      </c>
      <c r="H346" s="214" t="s">
        <v>182</v>
      </c>
      <c r="I346" s="212" t="str">
        <f t="shared" si="10"/>
        <v>3. LIGA MUŽI I   2014 - 2015_41986</v>
      </c>
    </row>
    <row r="347" spans="1:9" ht="18">
      <c r="A347" s="202" t="s">
        <v>1014</v>
      </c>
      <c r="B347" s="218" t="s">
        <v>4</v>
      </c>
      <c r="C347" s="220">
        <v>41986</v>
      </c>
      <c r="D347" s="221" t="s">
        <v>185</v>
      </c>
      <c r="E347" s="213">
        <v>0.4166666666666667</v>
      </c>
      <c r="F347" s="210">
        <f t="shared" si="11"/>
        <v>3</v>
      </c>
      <c r="G347" s="214" t="s">
        <v>179</v>
      </c>
      <c r="H347" s="214" t="s">
        <v>181</v>
      </c>
      <c r="I347" s="212" t="str">
        <f t="shared" si="10"/>
        <v>3. LIGA MUŽI I   2014 - 2015_41986</v>
      </c>
    </row>
    <row r="348" spans="1:9" ht="18">
      <c r="A348" s="202" t="s">
        <v>1014</v>
      </c>
      <c r="B348" s="218" t="s">
        <v>4</v>
      </c>
      <c r="C348" s="220">
        <v>41986</v>
      </c>
      <c r="D348" s="221" t="s">
        <v>185</v>
      </c>
      <c r="E348" s="213">
        <v>0.5</v>
      </c>
      <c r="F348" s="210">
        <f t="shared" si="11"/>
        <v>4</v>
      </c>
      <c r="G348" s="214" t="s">
        <v>179</v>
      </c>
      <c r="H348" s="214" t="s">
        <v>182</v>
      </c>
      <c r="I348" s="212" t="str">
        <f t="shared" si="10"/>
        <v>3. LIGA MUŽI I   2014 - 2015_41986</v>
      </c>
    </row>
    <row r="349" spans="1:9" ht="18">
      <c r="A349" s="202" t="s">
        <v>1014</v>
      </c>
      <c r="B349" s="218" t="s">
        <v>4</v>
      </c>
      <c r="C349" s="220">
        <v>41986</v>
      </c>
      <c r="D349" s="221" t="s">
        <v>185</v>
      </c>
      <c r="E349" s="213">
        <v>0.5</v>
      </c>
      <c r="F349" s="210">
        <f t="shared" si="11"/>
        <v>5</v>
      </c>
      <c r="G349" s="214" t="s">
        <v>180</v>
      </c>
      <c r="H349" s="214" t="s">
        <v>181</v>
      </c>
      <c r="I349" s="212" t="str">
        <f t="shared" si="10"/>
        <v>3. LIGA MUŽI I   2014 - 2015_41986</v>
      </c>
    </row>
    <row r="350" spans="1:9" ht="18">
      <c r="A350" s="202" t="s">
        <v>1014</v>
      </c>
      <c r="B350" s="218" t="s">
        <v>4</v>
      </c>
      <c r="C350" s="220">
        <v>41986</v>
      </c>
      <c r="D350" s="221" t="s">
        <v>185</v>
      </c>
      <c r="E350" s="213">
        <v>0.5</v>
      </c>
      <c r="F350" s="210">
        <f t="shared" si="11"/>
        <v>6</v>
      </c>
      <c r="G350" s="214" t="s">
        <v>177</v>
      </c>
      <c r="H350" s="214" t="s">
        <v>178</v>
      </c>
      <c r="I350" s="212" t="str">
        <f t="shared" si="10"/>
        <v>3. LIGA MUŽI I   2014 - 2015_41986</v>
      </c>
    </row>
    <row r="351" spans="1:9" ht="18">
      <c r="A351" s="202" t="s">
        <v>1014</v>
      </c>
      <c r="B351" s="219" t="s">
        <v>5</v>
      </c>
      <c r="C351" s="222">
        <v>41987</v>
      </c>
      <c r="D351" s="223" t="s">
        <v>186</v>
      </c>
      <c r="E351" s="216">
        <v>0.4166666666666667</v>
      </c>
      <c r="F351" s="210">
        <f t="shared" si="11"/>
        <v>1</v>
      </c>
      <c r="G351" s="217" t="s">
        <v>177</v>
      </c>
      <c r="H351" s="217" t="s">
        <v>179</v>
      </c>
      <c r="I351" s="212" t="str">
        <f t="shared" si="10"/>
        <v>3. LIGA MUŽI I   2014 - 2015_41987</v>
      </c>
    </row>
    <row r="352" spans="1:9" ht="18">
      <c r="A352" s="202" t="s">
        <v>1014</v>
      </c>
      <c r="B352" s="219" t="s">
        <v>5</v>
      </c>
      <c r="C352" s="222">
        <v>41987</v>
      </c>
      <c r="D352" s="223" t="s">
        <v>186</v>
      </c>
      <c r="E352" s="216">
        <v>0.4166666666666667</v>
      </c>
      <c r="F352" s="210">
        <f t="shared" si="11"/>
        <v>2</v>
      </c>
      <c r="G352" s="217" t="s">
        <v>180</v>
      </c>
      <c r="H352" s="217" t="s">
        <v>182</v>
      </c>
      <c r="I352" s="212" t="str">
        <f t="shared" si="10"/>
        <v>3. LIGA MUŽI I   2014 - 2015_41987</v>
      </c>
    </row>
    <row r="353" spans="1:9" ht="18">
      <c r="A353" s="202" t="s">
        <v>1014</v>
      </c>
      <c r="B353" s="219" t="s">
        <v>5</v>
      </c>
      <c r="C353" s="222">
        <v>41987</v>
      </c>
      <c r="D353" s="223" t="s">
        <v>186</v>
      </c>
      <c r="E353" s="216">
        <v>0.4166666666666667</v>
      </c>
      <c r="F353" s="210">
        <f t="shared" si="11"/>
        <v>3</v>
      </c>
      <c r="G353" s="217" t="s">
        <v>181</v>
      </c>
      <c r="H353" s="217" t="s">
        <v>178</v>
      </c>
      <c r="I353" s="212" t="str">
        <f t="shared" si="10"/>
        <v>3. LIGA MUŽI I   2014 - 2015_41987</v>
      </c>
    </row>
    <row r="354" spans="1:9" ht="18">
      <c r="A354" s="202" t="s">
        <v>1014</v>
      </c>
      <c r="B354" s="219" t="s">
        <v>5</v>
      </c>
      <c r="C354" s="222">
        <v>41987</v>
      </c>
      <c r="D354" s="223" t="s">
        <v>186</v>
      </c>
      <c r="E354" s="216">
        <v>0.5</v>
      </c>
      <c r="F354" s="210">
        <f t="shared" si="11"/>
        <v>4</v>
      </c>
      <c r="G354" s="217" t="s">
        <v>177</v>
      </c>
      <c r="H354" s="217" t="s">
        <v>180</v>
      </c>
      <c r="I354" s="212" t="str">
        <f t="shared" si="10"/>
        <v>3. LIGA MUŽI I   2014 - 2015_41987</v>
      </c>
    </row>
    <row r="355" spans="1:9" ht="18">
      <c r="A355" s="202" t="s">
        <v>1014</v>
      </c>
      <c r="B355" s="219" t="s">
        <v>5</v>
      </c>
      <c r="C355" s="222">
        <v>41987</v>
      </c>
      <c r="D355" s="223" t="s">
        <v>186</v>
      </c>
      <c r="E355" s="216">
        <v>0.5</v>
      </c>
      <c r="F355" s="210">
        <f t="shared" si="11"/>
        <v>5</v>
      </c>
      <c r="G355" s="217" t="s">
        <v>181</v>
      </c>
      <c r="H355" s="217" t="s">
        <v>182</v>
      </c>
      <c r="I355" s="212" t="str">
        <f t="shared" si="10"/>
        <v>3. LIGA MUŽI I   2014 - 2015_41987</v>
      </c>
    </row>
    <row r="356" spans="1:9" ht="18">
      <c r="A356" s="202" t="s">
        <v>1014</v>
      </c>
      <c r="B356" s="219" t="s">
        <v>5</v>
      </c>
      <c r="C356" s="222">
        <v>41987</v>
      </c>
      <c r="D356" s="223" t="s">
        <v>186</v>
      </c>
      <c r="E356" s="216">
        <v>0.5</v>
      </c>
      <c r="F356" s="210">
        <f t="shared" si="11"/>
        <v>6</v>
      </c>
      <c r="G356" s="217" t="s">
        <v>179</v>
      </c>
      <c r="H356" s="217" t="s">
        <v>178</v>
      </c>
      <c r="I356" s="212" t="str">
        <f t="shared" si="10"/>
        <v>3. LIGA MUŽI I   2014 - 2015_41987</v>
      </c>
    </row>
    <row r="357" spans="1:9" ht="18">
      <c r="A357" s="202" t="s">
        <v>1014</v>
      </c>
      <c r="B357" s="218" t="s">
        <v>6</v>
      </c>
      <c r="C357" s="220">
        <v>42049</v>
      </c>
      <c r="D357" s="221" t="s">
        <v>187</v>
      </c>
      <c r="E357" s="213">
        <v>0.4166666666666667</v>
      </c>
      <c r="F357" s="210">
        <f t="shared" si="11"/>
        <v>1</v>
      </c>
      <c r="G357" s="214" t="s">
        <v>181</v>
      </c>
      <c r="H357" s="215" t="s">
        <v>177</v>
      </c>
      <c r="I357" s="212" t="str">
        <f t="shared" si="10"/>
        <v>3. LIGA MUŽI I   2014 - 2015_42049</v>
      </c>
    </row>
    <row r="358" spans="1:9" ht="18">
      <c r="A358" s="202" t="s">
        <v>1014</v>
      </c>
      <c r="B358" s="218" t="s">
        <v>6</v>
      </c>
      <c r="C358" s="220">
        <v>42049</v>
      </c>
      <c r="D358" s="221" t="s">
        <v>187</v>
      </c>
      <c r="E358" s="213">
        <v>0.4166666666666667</v>
      </c>
      <c r="F358" s="210">
        <f t="shared" si="11"/>
        <v>2</v>
      </c>
      <c r="G358" s="214" t="s">
        <v>179</v>
      </c>
      <c r="H358" s="214" t="s">
        <v>180</v>
      </c>
      <c r="I358" s="212" t="str">
        <f t="shared" si="10"/>
        <v>3. LIGA MUŽI I   2014 - 2015_42049</v>
      </c>
    </row>
    <row r="359" spans="1:9" ht="18">
      <c r="A359" s="202" t="s">
        <v>1014</v>
      </c>
      <c r="B359" s="218" t="s">
        <v>6</v>
      </c>
      <c r="C359" s="220">
        <v>42049</v>
      </c>
      <c r="D359" s="221" t="s">
        <v>187</v>
      </c>
      <c r="E359" s="213">
        <v>0.5</v>
      </c>
      <c r="F359" s="210">
        <f t="shared" si="11"/>
        <v>3</v>
      </c>
      <c r="G359" s="214" t="s">
        <v>182</v>
      </c>
      <c r="H359" s="214" t="s">
        <v>178</v>
      </c>
      <c r="I359" s="212" t="str">
        <f t="shared" si="10"/>
        <v>3. LIGA MUŽI I   2014 - 2015_42049</v>
      </c>
    </row>
    <row r="360" spans="1:9" ht="18">
      <c r="A360" s="202" t="s">
        <v>1014</v>
      </c>
      <c r="B360" s="218" t="s">
        <v>6</v>
      </c>
      <c r="C360" s="220">
        <v>42049</v>
      </c>
      <c r="D360" s="221" t="s">
        <v>187</v>
      </c>
      <c r="E360" s="213">
        <v>0.5</v>
      </c>
      <c r="F360" s="210">
        <f t="shared" si="11"/>
        <v>4</v>
      </c>
      <c r="G360" s="214" t="s">
        <v>179</v>
      </c>
      <c r="H360" s="214" t="s">
        <v>181</v>
      </c>
      <c r="I360" s="212" t="str">
        <f t="shared" si="10"/>
        <v>3. LIGA MUŽI I   2014 - 2015_42049</v>
      </c>
    </row>
    <row r="361" spans="1:9" ht="18">
      <c r="A361" s="202" t="s">
        <v>1014</v>
      </c>
      <c r="B361" s="218" t="s">
        <v>6</v>
      </c>
      <c r="C361" s="220">
        <v>42049</v>
      </c>
      <c r="D361" s="221" t="s">
        <v>187</v>
      </c>
      <c r="E361" s="213">
        <v>0.5833333333333334</v>
      </c>
      <c r="F361" s="210">
        <f t="shared" si="11"/>
        <v>5</v>
      </c>
      <c r="G361" s="214" t="s">
        <v>180</v>
      </c>
      <c r="H361" s="214" t="s">
        <v>178</v>
      </c>
      <c r="I361" s="212" t="str">
        <f t="shared" si="10"/>
        <v>3. LIGA MUŽI I   2014 - 2015_42049</v>
      </c>
    </row>
    <row r="362" spans="1:9" ht="18">
      <c r="A362" s="202" t="s">
        <v>1014</v>
      </c>
      <c r="B362" s="218" t="s">
        <v>6</v>
      </c>
      <c r="C362" s="220">
        <v>42049</v>
      </c>
      <c r="D362" s="221" t="s">
        <v>187</v>
      </c>
      <c r="E362" s="213">
        <v>0.5833333333333334</v>
      </c>
      <c r="F362" s="210">
        <f t="shared" si="11"/>
        <v>6</v>
      </c>
      <c r="G362" s="214" t="s">
        <v>177</v>
      </c>
      <c r="H362" s="214" t="s">
        <v>182</v>
      </c>
      <c r="I362" s="212" t="str">
        <f t="shared" si="10"/>
        <v>3. LIGA MUŽI I   2014 - 2015_42049</v>
      </c>
    </row>
    <row r="363" spans="1:9" ht="18">
      <c r="A363" s="202" t="s">
        <v>1014</v>
      </c>
      <c r="B363" s="219" t="s">
        <v>62</v>
      </c>
      <c r="C363" s="222">
        <v>42050</v>
      </c>
      <c r="D363" s="223" t="s">
        <v>188</v>
      </c>
      <c r="E363" s="216">
        <v>0.4166666666666667</v>
      </c>
      <c r="F363" s="210">
        <f t="shared" si="11"/>
        <v>1</v>
      </c>
      <c r="G363" s="217" t="s">
        <v>182</v>
      </c>
      <c r="H363" s="217" t="s">
        <v>179</v>
      </c>
      <c r="I363" s="212" t="str">
        <f t="shared" si="10"/>
        <v>3. LIGA MUŽI I   2014 - 2015_42050</v>
      </c>
    </row>
    <row r="364" spans="1:9" ht="18">
      <c r="A364" s="202" t="s">
        <v>1014</v>
      </c>
      <c r="B364" s="219" t="s">
        <v>62</v>
      </c>
      <c r="C364" s="222">
        <v>42050</v>
      </c>
      <c r="D364" s="223" t="s">
        <v>188</v>
      </c>
      <c r="E364" s="216">
        <v>0.4166666666666667</v>
      </c>
      <c r="F364" s="210">
        <f t="shared" si="11"/>
        <v>2</v>
      </c>
      <c r="G364" s="217" t="s">
        <v>177</v>
      </c>
      <c r="H364" s="217" t="s">
        <v>178</v>
      </c>
      <c r="I364" s="212" t="str">
        <f t="shared" si="10"/>
        <v>3. LIGA MUŽI I   2014 - 2015_42050</v>
      </c>
    </row>
    <row r="365" spans="1:9" ht="18">
      <c r="A365" s="202" t="s">
        <v>1014</v>
      </c>
      <c r="B365" s="219" t="s">
        <v>62</v>
      </c>
      <c r="C365" s="222">
        <v>42050</v>
      </c>
      <c r="D365" s="223" t="s">
        <v>188</v>
      </c>
      <c r="E365" s="216">
        <v>0.4166666666666667</v>
      </c>
      <c r="F365" s="210">
        <f t="shared" si="11"/>
        <v>3</v>
      </c>
      <c r="G365" s="217" t="s">
        <v>180</v>
      </c>
      <c r="H365" s="217" t="s">
        <v>181</v>
      </c>
      <c r="I365" s="212" t="str">
        <f t="shared" si="10"/>
        <v>3. LIGA MUŽI I   2014 - 2015_42050</v>
      </c>
    </row>
    <row r="366" spans="1:9" ht="18">
      <c r="A366" s="202" t="s">
        <v>1014</v>
      </c>
      <c r="B366" s="219" t="s">
        <v>62</v>
      </c>
      <c r="C366" s="222">
        <v>42050</v>
      </c>
      <c r="D366" s="223" t="s">
        <v>188</v>
      </c>
      <c r="E366" s="216">
        <v>0.5</v>
      </c>
      <c r="F366" s="210">
        <f t="shared" si="11"/>
        <v>4</v>
      </c>
      <c r="G366" s="217" t="s">
        <v>177</v>
      </c>
      <c r="H366" s="217" t="s">
        <v>179</v>
      </c>
      <c r="I366" s="212" t="str">
        <f t="shared" si="10"/>
        <v>3. LIGA MUŽI I   2014 - 2015_42050</v>
      </c>
    </row>
    <row r="367" spans="1:9" ht="18">
      <c r="A367" s="202" t="s">
        <v>1014</v>
      </c>
      <c r="B367" s="219" t="s">
        <v>62</v>
      </c>
      <c r="C367" s="222">
        <v>42050</v>
      </c>
      <c r="D367" s="223" t="s">
        <v>188</v>
      </c>
      <c r="E367" s="216">
        <v>0.5</v>
      </c>
      <c r="F367" s="210">
        <f t="shared" si="11"/>
        <v>5</v>
      </c>
      <c r="G367" s="217" t="s">
        <v>180</v>
      </c>
      <c r="H367" s="217" t="s">
        <v>182</v>
      </c>
      <c r="I367" s="212" t="str">
        <f t="shared" si="10"/>
        <v>3. LIGA MUŽI I   2014 - 2015_42050</v>
      </c>
    </row>
    <row r="368" spans="1:9" ht="18">
      <c r="A368" s="202" t="s">
        <v>1014</v>
      </c>
      <c r="B368" s="219" t="s">
        <v>62</v>
      </c>
      <c r="C368" s="222">
        <v>42050</v>
      </c>
      <c r="D368" s="223" t="s">
        <v>188</v>
      </c>
      <c r="E368" s="216">
        <v>0.5</v>
      </c>
      <c r="F368" s="210">
        <f t="shared" si="11"/>
        <v>6</v>
      </c>
      <c r="G368" s="217" t="s">
        <v>181</v>
      </c>
      <c r="H368" s="217" t="s">
        <v>178</v>
      </c>
      <c r="I368" s="212" t="str">
        <f t="shared" si="10"/>
        <v>3. LIGA MUŽI I   2014 - 2015_42050</v>
      </c>
    </row>
    <row r="369" spans="1:9" ht="18">
      <c r="A369" s="202" t="s">
        <v>1014</v>
      </c>
      <c r="B369" s="218" t="s">
        <v>78</v>
      </c>
      <c r="C369" s="220">
        <v>42133</v>
      </c>
      <c r="D369" s="221" t="s">
        <v>185</v>
      </c>
      <c r="E369" s="213">
        <v>0.4166666666666667</v>
      </c>
      <c r="F369" s="210">
        <f t="shared" si="11"/>
        <v>1</v>
      </c>
      <c r="G369" s="214" t="s">
        <v>180</v>
      </c>
      <c r="H369" s="215" t="s">
        <v>177</v>
      </c>
      <c r="I369" s="212" t="str">
        <f t="shared" si="10"/>
        <v>3. LIGA MUŽI I   2014 - 2015_42133</v>
      </c>
    </row>
    <row r="370" spans="1:9" ht="18">
      <c r="A370" s="202" t="s">
        <v>1014</v>
      </c>
      <c r="B370" s="218" t="s">
        <v>78</v>
      </c>
      <c r="C370" s="220">
        <v>42133</v>
      </c>
      <c r="D370" s="221" t="s">
        <v>185</v>
      </c>
      <c r="E370" s="213">
        <v>0.4166666666666667</v>
      </c>
      <c r="F370" s="210">
        <f t="shared" si="11"/>
        <v>2</v>
      </c>
      <c r="G370" s="214" t="s">
        <v>181</v>
      </c>
      <c r="H370" s="214" t="s">
        <v>182</v>
      </c>
      <c r="I370" s="212" t="str">
        <f t="shared" si="10"/>
        <v>3. LIGA MUŽI I   2014 - 2015_42133</v>
      </c>
    </row>
    <row r="371" spans="1:9" ht="18">
      <c r="A371" s="202" t="s">
        <v>1014</v>
      </c>
      <c r="B371" s="218" t="s">
        <v>78</v>
      </c>
      <c r="C371" s="220">
        <v>42133</v>
      </c>
      <c r="D371" s="221" t="s">
        <v>185</v>
      </c>
      <c r="E371" s="213">
        <v>0.4166666666666667</v>
      </c>
      <c r="F371" s="210">
        <f t="shared" si="11"/>
        <v>3</v>
      </c>
      <c r="G371" s="214" t="s">
        <v>179</v>
      </c>
      <c r="H371" s="214" t="s">
        <v>178</v>
      </c>
      <c r="I371" s="212" t="str">
        <f t="shared" si="10"/>
        <v>3. LIGA MUŽI I   2014 - 2015_42133</v>
      </c>
    </row>
    <row r="372" spans="1:9" ht="18">
      <c r="A372" s="202" t="s">
        <v>1014</v>
      </c>
      <c r="B372" s="218" t="s">
        <v>78</v>
      </c>
      <c r="C372" s="220">
        <v>42133</v>
      </c>
      <c r="D372" s="221" t="s">
        <v>185</v>
      </c>
      <c r="E372" s="213">
        <v>0.5</v>
      </c>
      <c r="F372" s="210">
        <f t="shared" si="11"/>
        <v>4</v>
      </c>
      <c r="G372" s="214" t="s">
        <v>177</v>
      </c>
      <c r="H372" s="214" t="s">
        <v>181</v>
      </c>
      <c r="I372" s="212" t="str">
        <f t="shared" si="10"/>
        <v>3. LIGA MUŽI I   2014 - 2015_42133</v>
      </c>
    </row>
    <row r="373" spans="1:9" ht="18">
      <c r="A373" s="202" t="s">
        <v>1014</v>
      </c>
      <c r="B373" s="218" t="s">
        <v>78</v>
      </c>
      <c r="C373" s="220">
        <v>42133</v>
      </c>
      <c r="D373" s="221" t="s">
        <v>185</v>
      </c>
      <c r="E373" s="213">
        <v>0.5</v>
      </c>
      <c r="F373" s="210">
        <f t="shared" si="11"/>
        <v>5</v>
      </c>
      <c r="G373" s="214" t="s">
        <v>179</v>
      </c>
      <c r="H373" s="214" t="s">
        <v>180</v>
      </c>
      <c r="I373" s="212" t="str">
        <f t="shared" si="10"/>
        <v>3. LIGA MUŽI I   2014 - 2015_42133</v>
      </c>
    </row>
    <row r="374" spans="1:9" ht="18">
      <c r="A374" s="202" t="s">
        <v>1014</v>
      </c>
      <c r="B374" s="218" t="s">
        <v>78</v>
      </c>
      <c r="C374" s="220">
        <v>42133</v>
      </c>
      <c r="D374" s="221" t="s">
        <v>185</v>
      </c>
      <c r="E374" s="213">
        <v>0.5</v>
      </c>
      <c r="F374" s="210">
        <f t="shared" si="11"/>
        <v>6</v>
      </c>
      <c r="G374" s="214" t="s">
        <v>182</v>
      </c>
      <c r="H374" s="214" t="s">
        <v>178</v>
      </c>
      <c r="I374" s="212" t="str">
        <f t="shared" si="10"/>
        <v>3. LIGA MUŽI I   2014 - 2015_42133</v>
      </c>
    </row>
    <row r="375" spans="1:9" ht="18">
      <c r="A375" s="202" t="s">
        <v>1014</v>
      </c>
      <c r="B375" s="219" t="s">
        <v>79</v>
      </c>
      <c r="C375" s="222">
        <v>42134</v>
      </c>
      <c r="D375" s="223" t="s">
        <v>187</v>
      </c>
      <c r="E375" s="216">
        <v>0.4166666666666667</v>
      </c>
      <c r="F375" s="210">
        <f t="shared" si="11"/>
        <v>1</v>
      </c>
      <c r="G375" s="217" t="s">
        <v>181</v>
      </c>
      <c r="H375" s="217" t="s">
        <v>179</v>
      </c>
      <c r="I375" s="212" t="str">
        <f t="shared" si="10"/>
        <v>3. LIGA MUŽI I   2014 - 2015_42134</v>
      </c>
    </row>
    <row r="376" spans="1:9" ht="18">
      <c r="A376" s="202" t="s">
        <v>1014</v>
      </c>
      <c r="B376" s="219" t="s">
        <v>79</v>
      </c>
      <c r="C376" s="222">
        <v>42134</v>
      </c>
      <c r="D376" s="223" t="s">
        <v>187</v>
      </c>
      <c r="E376" s="216">
        <v>0.4166666666666667</v>
      </c>
      <c r="F376" s="210">
        <f t="shared" si="11"/>
        <v>2</v>
      </c>
      <c r="G376" s="217" t="s">
        <v>177</v>
      </c>
      <c r="H376" s="217" t="s">
        <v>182</v>
      </c>
      <c r="I376" s="212" t="str">
        <f t="shared" si="10"/>
        <v>3. LIGA MUŽI I   2014 - 2015_42134</v>
      </c>
    </row>
    <row r="377" spans="1:9" ht="18">
      <c r="A377" s="202" t="s">
        <v>1014</v>
      </c>
      <c r="B377" s="219" t="s">
        <v>79</v>
      </c>
      <c r="C377" s="222">
        <v>42134</v>
      </c>
      <c r="D377" s="223" t="s">
        <v>187</v>
      </c>
      <c r="E377" s="216">
        <v>0.5</v>
      </c>
      <c r="F377" s="210">
        <f t="shared" si="11"/>
        <v>3</v>
      </c>
      <c r="G377" s="217" t="s">
        <v>180</v>
      </c>
      <c r="H377" s="217" t="s">
        <v>178</v>
      </c>
      <c r="I377" s="212" t="str">
        <f t="shared" si="10"/>
        <v>3. LIGA MUŽI I   2014 - 2015_42134</v>
      </c>
    </row>
    <row r="378" spans="1:9" ht="18">
      <c r="A378" s="202" t="s">
        <v>724</v>
      </c>
      <c r="B378" s="205" t="s">
        <v>60</v>
      </c>
      <c r="C378" s="204">
        <v>41930</v>
      </c>
      <c r="D378" s="203" t="s">
        <v>725</v>
      </c>
      <c r="E378" s="196">
        <v>0.4166666666666667</v>
      </c>
      <c r="F378" s="210">
        <f t="shared" si="11"/>
        <v>1</v>
      </c>
      <c r="G378" s="197" t="s">
        <v>731</v>
      </c>
      <c r="H378" s="198" t="s">
        <v>364</v>
      </c>
      <c r="I378" s="212" t="str">
        <f t="shared" si="10"/>
        <v>2. LIGA MUŽI F   2014 - 2015_41930</v>
      </c>
    </row>
    <row r="379" spans="1:9" ht="18">
      <c r="A379" s="202" t="s">
        <v>724</v>
      </c>
      <c r="B379" s="205" t="s">
        <v>60</v>
      </c>
      <c r="C379" s="204">
        <v>41930</v>
      </c>
      <c r="D379" s="203" t="s">
        <v>725</v>
      </c>
      <c r="E379" s="196">
        <v>0.4166666666666667</v>
      </c>
      <c r="F379" s="210">
        <f t="shared" si="11"/>
        <v>2</v>
      </c>
      <c r="G379" s="197" t="s">
        <v>732</v>
      </c>
      <c r="H379" s="197" t="s">
        <v>733</v>
      </c>
      <c r="I379" s="212" t="str">
        <f t="shared" si="10"/>
        <v>2. LIGA MUŽI F   2014 - 2015_41930</v>
      </c>
    </row>
    <row r="380" spans="1:9" ht="18">
      <c r="A380" s="202" t="s">
        <v>724</v>
      </c>
      <c r="B380" s="205" t="s">
        <v>60</v>
      </c>
      <c r="C380" s="204">
        <v>41930</v>
      </c>
      <c r="D380" s="203" t="s">
        <v>725</v>
      </c>
      <c r="E380" s="196">
        <v>0.4166666666666667</v>
      </c>
      <c r="F380" s="210">
        <f t="shared" si="11"/>
        <v>3</v>
      </c>
      <c r="G380" s="197" t="s">
        <v>734</v>
      </c>
      <c r="H380" s="197" t="s">
        <v>735</v>
      </c>
      <c r="I380" s="212" t="str">
        <f t="shared" si="10"/>
        <v>2. LIGA MUŽI F   2014 - 2015_41930</v>
      </c>
    </row>
    <row r="381" spans="1:9" ht="18">
      <c r="A381" s="202" t="s">
        <v>724</v>
      </c>
      <c r="B381" s="205" t="s">
        <v>60</v>
      </c>
      <c r="C381" s="204">
        <v>41930</v>
      </c>
      <c r="D381" s="203" t="s">
        <v>725</v>
      </c>
      <c r="E381" s="196">
        <v>0.5</v>
      </c>
      <c r="F381" s="210">
        <f t="shared" si="11"/>
        <v>4</v>
      </c>
      <c r="G381" s="197" t="s">
        <v>364</v>
      </c>
      <c r="H381" s="197" t="s">
        <v>732</v>
      </c>
      <c r="I381" s="212" t="str">
        <f t="shared" si="10"/>
        <v>2. LIGA MUŽI F   2014 - 2015_41930</v>
      </c>
    </row>
    <row r="382" spans="1:9" ht="18">
      <c r="A382" s="202" t="s">
        <v>724</v>
      </c>
      <c r="B382" s="205" t="s">
        <v>60</v>
      </c>
      <c r="C382" s="204">
        <v>41930</v>
      </c>
      <c r="D382" s="203" t="s">
        <v>725</v>
      </c>
      <c r="E382" s="196">
        <v>0.5</v>
      </c>
      <c r="F382" s="210">
        <f t="shared" si="11"/>
        <v>5</v>
      </c>
      <c r="G382" s="197" t="s">
        <v>734</v>
      </c>
      <c r="H382" s="197" t="s">
        <v>733</v>
      </c>
      <c r="I382" s="212" t="str">
        <f t="shared" si="10"/>
        <v>2. LIGA MUŽI F   2014 - 2015_41930</v>
      </c>
    </row>
    <row r="383" spans="1:9" ht="18">
      <c r="A383" s="202" t="s">
        <v>724</v>
      </c>
      <c r="B383" s="205" t="s">
        <v>60</v>
      </c>
      <c r="C383" s="204">
        <v>41930</v>
      </c>
      <c r="D383" s="203" t="s">
        <v>725</v>
      </c>
      <c r="E383" s="196">
        <v>0.5</v>
      </c>
      <c r="F383" s="210">
        <f t="shared" si="11"/>
        <v>6</v>
      </c>
      <c r="G383" s="197" t="s">
        <v>731</v>
      </c>
      <c r="H383" s="197" t="s">
        <v>735</v>
      </c>
      <c r="I383" s="212" t="str">
        <f t="shared" si="10"/>
        <v>2. LIGA MUŽI F   2014 - 2015_41930</v>
      </c>
    </row>
    <row r="384" spans="1:9" ht="18">
      <c r="A384" s="202" t="s">
        <v>724</v>
      </c>
      <c r="B384" s="206" t="s">
        <v>3</v>
      </c>
      <c r="C384" s="207">
        <v>41931</v>
      </c>
      <c r="D384" s="208" t="s">
        <v>726</v>
      </c>
      <c r="E384" s="199">
        <v>0.4166666666666667</v>
      </c>
      <c r="F384" s="210">
        <f t="shared" si="11"/>
        <v>1</v>
      </c>
      <c r="G384" s="200" t="s">
        <v>733</v>
      </c>
      <c r="H384" s="200" t="s">
        <v>735</v>
      </c>
      <c r="I384" s="212" t="str">
        <f t="shared" si="10"/>
        <v>2. LIGA MUŽI F   2014 - 2015_41931</v>
      </c>
    </row>
    <row r="385" spans="1:9" ht="18">
      <c r="A385" s="202" t="s">
        <v>724</v>
      </c>
      <c r="B385" s="206" t="s">
        <v>3</v>
      </c>
      <c r="C385" s="207">
        <v>41931</v>
      </c>
      <c r="D385" s="208" t="s">
        <v>726</v>
      </c>
      <c r="E385" s="199">
        <v>0.4166666666666667</v>
      </c>
      <c r="F385" s="210">
        <f t="shared" si="11"/>
        <v>2</v>
      </c>
      <c r="G385" s="200" t="s">
        <v>364</v>
      </c>
      <c r="H385" s="200" t="s">
        <v>734</v>
      </c>
      <c r="I385" s="212" t="str">
        <f t="shared" si="10"/>
        <v>2. LIGA MUŽI F   2014 - 2015_41931</v>
      </c>
    </row>
    <row r="386" spans="1:9" ht="18">
      <c r="A386" s="202" t="s">
        <v>724</v>
      </c>
      <c r="B386" s="206" t="s">
        <v>3</v>
      </c>
      <c r="C386" s="207">
        <v>41931</v>
      </c>
      <c r="D386" s="208" t="s">
        <v>726</v>
      </c>
      <c r="E386" s="199">
        <v>0.5</v>
      </c>
      <c r="F386" s="210">
        <f t="shared" si="11"/>
        <v>3</v>
      </c>
      <c r="G386" s="200" t="s">
        <v>732</v>
      </c>
      <c r="H386" s="200" t="s">
        <v>731</v>
      </c>
      <c r="I386" s="212" t="str">
        <f t="shared" si="10"/>
        <v>2. LIGA MUŽI F   2014 - 2015_41931</v>
      </c>
    </row>
    <row r="387" spans="1:9" ht="18">
      <c r="A387" s="202" t="s">
        <v>724</v>
      </c>
      <c r="B387" s="206" t="s">
        <v>3</v>
      </c>
      <c r="C387" s="207">
        <v>41931</v>
      </c>
      <c r="D387" s="208" t="s">
        <v>726</v>
      </c>
      <c r="E387" s="199">
        <v>0.5</v>
      </c>
      <c r="F387" s="210">
        <f t="shared" si="11"/>
        <v>4</v>
      </c>
      <c r="G387" s="200" t="s">
        <v>364</v>
      </c>
      <c r="H387" s="200" t="s">
        <v>735</v>
      </c>
      <c r="I387" s="212" t="str">
        <f t="shared" si="10"/>
        <v>2. LIGA MUŽI F   2014 - 2015_41931</v>
      </c>
    </row>
    <row r="388" spans="1:9" ht="18">
      <c r="A388" s="202" t="s">
        <v>724</v>
      </c>
      <c r="B388" s="206" t="s">
        <v>3</v>
      </c>
      <c r="C388" s="207">
        <v>41931</v>
      </c>
      <c r="D388" s="208" t="s">
        <v>726</v>
      </c>
      <c r="E388" s="199">
        <v>0.5833333333333334</v>
      </c>
      <c r="F388" s="210">
        <f t="shared" si="11"/>
        <v>5</v>
      </c>
      <c r="G388" s="200" t="s">
        <v>732</v>
      </c>
      <c r="H388" s="200" t="s">
        <v>734</v>
      </c>
      <c r="I388" s="212" t="str">
        <f aca="true" t="shared" si="12" ref="I388:I451">CONCATENATE(A388,"_",C388)</f>
        <v>2. LIGA MUŽI F   2014 - 2015_41931</v>
      </c>
    </row>
    <row r="389" spans="1:9" ht="18">
      <c r="A389" s="202" t="s">
        <v>724</v>
      </c>
      <c r="B389" s="206" t="s">
        <v>3</v>
      </c>
      <c r="C389" s="207">
        <v>41931</v>
      </c>
      <c r="D389" s="208" t="s">
        <v>726</v>
      </c>
      <c r="E389" s="199">
        <v>0.5833333333333334</v>
      </c>
      <c r="F389" s="210">
        <f aca="true" t="shared" si="13" ref="F389:F452">IF(B388&lt;&gt;B389,1,F388+1)</f>
        <v>6</v>
      </c>
      <c r="G389" s="200" t="s">
        <v>733</v>
      </c>
      <c r="H389" s="200" t="s">
        <v>731</v>
      </c>
      <c r="I389" s="212" t="str">
        <f t="shared" si="12"/>
        <v>2. LIGA MUŽI F   2014 - 2015_41931</v>
      </c>
    </row>
    <row r="390" spans="1:9" ht="18">
      <c r="A390" s="202" t="s">
        <v>724</v>
      </c>
      <c r="B390" s="205" t="s">
        <v>4</v>
      </c>
      <c r="C390" s="204">
        <v>41986</v>
      </c>
      <c r="D390" s="203" t="s">
        <v>727</v>
      </c>
      <c r="E390" s="196">
        <v>0.4166666666666667</v>
      </c>
      <c r="F390" s="210">
        <f t="shared" si="13"/>
        <v>1</v>
      </c>
      <c r="G390" s="197" t="s">
        <v>734</v>
      </c>
      <c r="H390" s="198" t="s">
        <v>731</v>
      </c>
      <c r="I390" s="212" t="str">
        <f t="shared" si="12"/>
        <v>2. LIGA MUŽI F   2014 - 2015_41986</v>
      </c>
    </row>
    <row r="391" spans="1:9" ht="18">
      <c r="A391" s="202" t="s">
        <v>724</v>
      </c>
      <c r="B391" s="205" t="s">
        <v>4</v>
      </c>
      <c r="C391" s="204">
        <v>41986</v>
      </c>
      <c r="D391" s="203" t="s">
        <v>727</v>
      </c>
      <c r="E391" s="196">
        <v>0.4166666666666667</v>
      </c>
      <c r="F391" s="210">
        <f t="shared" si="13"/>
        <v>2</v>
      </c>
      <c r="G391" s="197" t="s">
        <v>732</v>
      </c>
      <c r="H391" s="197" t="s">
        <v>735</v>
      </c>
      <c r="I391" s="212" t="str">
        <f t="shared" si="12"/>
        <v>2. LIGA MUŽI F   2014 - 2015_41986</v>
      </c>
    </row>
    <row r="392" spans="1:9" ht="18">
      <c r="A392" s="202" t="s">
        <v>724</v>
      </c>
      <c r="B392" s="205" t="s">
        <v>4</v>
      </c>
      <c r="C392" s="204">
        <v>41986</v>
      </c>
      <c r="D392" s="203" t="s">
        <v>727</v>
      </c>
      <c r="E392" s="196">
        <v>0.5</v>
      </c>
      <c r="F392" s="210">
        <f t="shared" si="13"/>
        <v>3</v>
      </c>
      <c r="G392" s="197" t="s">
        <v>364</v>
      </c>
      <c r="H392" s="197" t="s">
        <v>733</v>
      </c>
      <c r="I392" s="212" t="str">
        <f t="shared" si="12"/>
        <v>2. LIGA MUŽI F   2014 - 2015_41986</v>
      </c>
    </row>
    <row r="393" spans="1:9" ht="18">
      <c r="A393" s="202" t="s">
        <v>724</v>
      </c>
      <c r="B393" s="205" t="s">
        <v>4</v>
      </c>
      <c r="C393" s="204">
        <v>41986</v>
      </c>
      <c r="D393" s="203" t="s">
        <v>727</v>
      </c>
      <c r="E393" s="196">
        <v>0.5</v>
      </c>
      <c r="F393" s="210">
        <f t="shared" si="13"/>
        <v>4</v>
      </c>
      <c r="G393" s="197" t="s">
        <v>732</v>
      </c>
      <c r="H393" s="197" t="s">
        <v>733</v>
      </c>
      <c r="I393" s="212" t="str">
        <f t="shared" si="12"/>
        <v>2. LIGA MUŽI F   2014 - 2015_41986</v>
      </c>
    </row>
    <row r="394" spans="1:9" ht="18">
      <c r="A394" s="202" t="s">
        <v>724</v>
      </c>
      <c r="B394" s="205" t="s">
        <v>4</v>
      </c>
      <c r="C394" s="204">
        <v>41986</v>
      </c>
      <c r="D394" s="203" t="s">
        <v>727</v>
      </c>
      <c r="E394" s="196">
        <v>0.5833333333333334</v>
      </c>
      <c r="F394" s="210">
        <f t="shared" si="13"/>
        <v>5</v>
      </c>
      <c r="G394" s="197" t="s">
        <v>734</v>
      </c>
      <c r="H394" s="197" t="s">
        <v>735</v>
      </c>
      <c r="I394" s="212" t="str">
        <f t="shared" si="12"/>
        <v>2. LIGA MUŽI F   2014 - 2015_41986</v>
      </c>
    </row>
    <row r="395" spans="1:9" ht="18">
      <c r="A395" s="202" t="s">
        <v>724</v>
      </c>
      <c r="B395" s="205" t="s">
        <v>4</v>
      </c>
      <c r="C395" s="204">
        <v>41986</v>
      </c>
      <c r="D395" s="203" t="s">
        <v>727</v>
      </c>
      <c r="E395" s="196">
        <v>0.5833333333333334</v>
      </c>
      <c r="F395" s="210">
        <f t="shared" si="13"/>
        <v>6</v>
      </c>
      <c r="G395" s="197" t="s">
        <v>364</v>
      </c>
      <c r="H395" s="197" t="s">
        <v>731</v>
      </c>
      <c r="I395" s="212" t="str">
        <f t="shared" si="12"/>
        <v>2. LIGA MUŽI F   2014 - 2015_41986</v>
      </c>
    </row>
    <row r="396" spans="1:9" ht="18">
      <c r="A396" s="202" t="s">
        <v>724</v>
      </c>
      <c r="B396" s="206" t="s">
        <v>5</v>
      </c>
      <c r="C396" s="207">
        <v>41987</v>
      </c>
      <c r="D396" s="208" t="s">
        <v>728</v>
      </c>
      <c r="E396" s="199">
        <v>0.4166666666666667</v>
      </c>
      <c r="F396" s="210">
        <f t="shared" si="13"/>
        <v>1</v>
      </c>
      <c r="G396" s="200" t="s">
        <v>364</v>
      </c>
      <c r="H396" s="200" t="s">
        <v>732</v>
      </c>
      <c r="I396" s="212" t="str">
        <f t="shared" si="12"/>
        <v>2. LIGA MUŽI F   2014 - 2015_41987</v>
      </c>
    </row>
    <row r="397" spans="1:9" ht="18">
      <c r="A397" s="202" t="s">
        <v>724</v>
      </c>
      <c r="B397" s="206" t="s">
        <v>5</v>
      </c>
      <c r="C397" s="207">
        <v>41987</v>
      </c>
      <c r="D397" s="208" t="s">
        <v>728</v>
      </c>
      <c r="E397" s="199">
        <v>0.4166666666666667</v>
      </c>
      <c r="F397" s="210">
        <f t="shared" si="13"/>
        <v>2</v>
      </c>
      <c r="G397" s="200" t="s">
        <v>734</v>
      </c>
      <c r="H397" s="200" t="s">
        <v>733</v>
      </c>
      <c r="I397" s="212" t="str">
        <f t="shared" si="12"/>
        <v>2. LIGA MUŽI F   2014 - 2015_41987</v>
      </c>
    </row>
    <row r="398" spans="1:9" ht="18">
      <c r="A398" s="202" t="s">
        <v>724</v>
      </c>
      <c r="B398" s="206" t="s">
        <v>5</v>
      </c>
      <c r="C398" s="207">
        <v>41987</v>
      </c>
      <c r="D398" s="208" t="s">
        <v>728</v>
      </c>
      <c r="E398" s="199">
        <v>0.4166666666666667</v>
      </c>
      <c r="F398" s="210">
        <f t="shared" si="13"/>
        <v>3</v>
      </c>
      <c r="G398" s="200" t="s">
        <v>735</v>
      </c>
      <c r="H398" s="200" t="s">
        <v>731</v>
      </c>
      <c r="I398" s="212" t="str">
        <f t="shared" si="12"/>
        <v>2. LIGA MUŽI F   2014 - 2015_41987</v>
      </c>
    </row>
    <row r="399" spans="1:9" ht="18">
      <c r="A399" s="202" t="s">
        <v>724</v>
      </c>
      <c r="B399" s="206" t="s">
        <v>5</v>
      </c>
      <c r="C399" s="207">
        <v>41987</v>
      </c>
      <c r="D399" s="208" t="s">
        <v>728</v>
      </c>
      <c r="E399" s="199">
        <v>0.5</v>
      </c>
      <c r="F399" s="210">
        <f t="shared" si="13"/>
        <v>4</v>
      </c>
      <c r="G399" s="200" t="s">
        <v>364</v>
      </c>
      <c r="H399" s="200" t="s">
        <v>734</v>
      </c>
      <c r="I399" s="212" t="str">
        <f t="shared" si="12"/>
        <v>2. LIGA MUŽI F   2014 - 2015_41987</v>
      </c>
    </row>
    <row r="400" spans="1:9" ht="18">
      <c r="A400" s="202" t="s">
        <v>724</v>
      </c>
      <c r="B400" s="206" t="s">
        <v>5</v>
      </c>
      <c r="C400" s="207">
        <v>41987</v>
      </c>
      <c r="D400" s="208" t="s">
        <v>728</v>
      </c>
      <c r="E400" s="199">
        <v>0.5</v>
      </c>
      <c r="F400" s="210">
        <f t="shared" si="13"/>
        <v>5</v>
      </c>
      <c r="G400" s="200" t="s">
        <v>735</v>
      </c>
      <c r="H400" s="200" t="s">
        <v>733</v>
      </c>
      <c r="I400" s="212" t="str">
        <f t="shared" si="12"/>
        <v>2. LIGA MUŽI F   2014 - 2015_41987</v>
      </c>
    </row>
    <row r="401" spans="1:9" ht="18">
      <c r="A401" s="202" t="s">
        <v>724</v>
      </c>
      <c r="B401" s="206" t="s">
        <v>5</v>
      </c>
      <c r="C401" s="207">
        <v>41987</v>
      </c>
      <c r="D401" s="208" t="s">
        <v>728</v>
      </c>
      <c r="E401" s="199">
        <v>0.5</v>
      </c>
      <c r="F401" s="210">
        <f t="shared" si="13"/>
        <v>6</v>
      </c>
      <c r="G401" s="200" t="s">
        <v>732</v>
      </c>
      <c r="H401" s="200" t="s">
        <v>731</v>
      </c>
      <c r="I401" s="212" t="str">
        <f t="shared" si="12"/>
        <v>2. LIGA MUŽI F   2014 - 2015_41987</v>
      </c>
    </row>
    <row r="402" spans="1:9" ht="18">
      <c r="A402" s="202" t="s">
        <v>724</v>
      </c>
      <c r="B402" s="205" t="s">
        <v>6</v>
      </c>
      <c r="C402" s="204">
        <v>42049</v>
      </c>
      <c r="D402" s="203" t="s">
        <v>729</v>
      </c>
      <c r="E402" s="196">
        <v>0.4166666666666667</v>
      </c>
      <c r="F402" s="210">
        <f t="shared" si="13"/>
        <v>1</v>
      </c>
      <c r="G402" s="197" t="s">
        <v>732</v>
      </c>
      <c r="H402" s="198" t="s">
        <v>734</v>
      </c>
      <c r="I402" s="212" t="str">
        <f t="shared" si="12"/>
        <v>2. LIGA MUŽI F   2014 - 2015_42049</v>
      </c>
    </row>
    <row r="403" spans="1:9" ht="18">
      <c r="A403" s="202" t="s">
        <v>724</v>
      </c>
      <c r="B403" s="205" t="s">
        <v>6</v>
      </c>
      <c r="C403" s="204">
        <v>42049</v>
      </c>
      <c r="D403" s="203" t="s">
        <v>729</v>
      </c>
      <c r="E403" s="196">
        <v>0.4166666666666667</v>
      </c>
      <c r="F403" s="210">
        <f t="shared" si="13"/>
        <v>2</v>
      </c>
      <c r="G403" s="197" t="s">
        <v>364</v>
      </c>
      <c r="H403" s="197" t="s">
        <v>735</v>
      </c>
      <c r="I403" s="212" t="str">
        <f t="shared" si="12"/>
        <v>2. LIGA MUŽI F   2014 - 2015_42049</v>
      </c>
    </row>
    <row r="404" spans="1:9" ht="18">
      <c r="A404" s="202" t="s">
        <v>724</v>
      </c>
      <c r="B404" s="205" t="s">
        <v>6</v>
      </c>
      <c r="C404" s="204">
        <v>42049</v>
      </c>
      <c r="D404" s="203" t="s">
        <v>729</v>
      </c>
      <c r="E404" s="196">
        <v>0.4166666666666667</v>
      </c>
      <c r="F404" s="210">
        <f t="shared" si="13"/>
        <v>3</v>
      </c>
      <c r="G404" s="197" t="s">
        <v>733</v>
      </c>
      <c r="H404" s="197" t="s">
        <v>731</v>
      </c>
      <c r="I404" s="212" t="str">
        <f t="shared" si="12"/>
        <v>2. LIGA MUŽI F   2014 - 2015_42049</v>
      </c>
    </row>
    <row r="405" spans="1:9" ht="18">
      <c r="A405" s="202" t="s">
        <v>724</v>
      </c>
      <c r="B405" s="205" t="s">
        <v>6</v>
      </c>
      <c r="C405" s="204">
        <v>42049</v>
      </c>
      <c r="D405" s="203" t="s">
        <v>729</v>
      </c>
      <c r="E405" s="196">
        <v>0.5</v>
      </c>
      <c r="F405" s="210">
        <f t="shared" si="13"/>
        <v>4</v>
      </c>
      <c r="G405" s="197" t="s">
        <v>732</v>
      </c>
      <c r="H405" s="197" t="s">
        <v>735</v>
      </c>
      <c r="I405" s="212" t="str">
        <f t="shared" si="12"/>
        <v>2. LIGA MUŽI F   2014 - 2015_42049</v>
      </c>
    </row>
    <row r="406" spans="1:9" ht="18">
      <c r="A406" s="202" t="s">
        <v>724</v>
      </c>
      <c r="B406" s="205" t="s">
        <v>6</v>
      </c>
      <c r="C406" s="204">
        <v>42049</v>
      </c>
      <c r="D406" s="203" t="s">
        <v>729</v>
      </c>
      <c r="E406" s="196">
        <v>0.5</v>
      </c>
      <c r="F406" s="210">
        <f t="shared" si="13"/>
        <v>5</v>
      </c>
      <c r="G406" s="197" t="s">
        <v>734</v>
      </c>
      <c r="H406" s="197" t="s">
        <v>731</v>
      </c>
      <c r="I406" s="212" t="str">
        <f t="shared" si="12"/>
        <v>2. LIGA MUŽI F   2014 - 2015_42049</v>
      </c>
    </row>
    <row r="407" spans="1:9" ht="18">
      <c r="A407" s="202" t="s">
        <v>724</v>
      </c>
      <c r="B407" s="205" t="s">
        <v>6</v>
      </c>
      <c r="C407" s="204">
        <v>42049</v>
      </c>
      <c r="D407" s="203" t="s">
        <v>729</v>
      </c>
      <c r="E407" s="196">
        <v>0.5</v>
      </c>
      <c r="F407" s="210">
        <f t="shared" si="13"/>
        <v>6</v>
      </c>
      <c r="G407" s="197" t="s">
        <v>364</v>
      </c>
      <c r="H407" s="197" t="s">
        <v>733</v>
      </c>
      <c r="I407" s="212" t="str">
        <f t="shared" si="12"/>
        <v>2. LIGA MUŽI F   2014 - 2015_42049</v>
      </c>
    </row>
    <row r="408" spans="1:9" ht="18">
      <c r="A408" s="202" t="s">
        <v>724</v>
      </c>
      <c r="B408" s="206" t="s">
        <v>62</v>
      </c>
      <c r="C408" s="207">
        <v>42050</v>
      </c>
      <c r="D408" s="208" t="s">
        <v>730</v>
      </c>
      <c r="E408" s="199">
        <v>0.4166666666666667</v>
      </c>
      <c r="F408" s="210">
        <f t="shared" si="13"/>
        <v>1</v>
      </c>
      <c r="G408" s="200" t="s">
        <v>735</v>
      </c>
      <c r="H408" s="200" t="s">
        <v>734</v>
      </c>
      <c r="I408" s="212" t="str">
        <f t="shared" si="12"/>
        <v>2. LIGA MUŽI F   2014 - 2015_42050</v>
      </c>
    </row>
    <row r="409" spans="1:9" ht="18">
      <c r="A409" s="202" t="s">
        <v>724</v>
      </c>
      <c r="B409" s="206" t="s">
        <v>62</v>
      </c>
      <c r="C409" s="207">
        <v>42050</v>
      </c>
      <c r="D409" s="208" t="s">
        <v>730</v>
      </c>
      <c r="E409" s="199">
        <v>0.4166666666666667</v>
      </c>
      <c r="F409" s="210">
        <f t="shared" si="13"/>
        <v>2</v>
      </c>
      <c r="G409" s="200" t="s">
        <v>364</v>
      </c>
      <c r="H409" s="200" t="s">
        <v>731</v>
      </c>
      <c r="I409" s="212" t="str">
        <f t="shared" si="12"/>
        <v>2. LIGA MUŽI F   2014 - 2015_42050</v>
      </c>
    </row>
    <row r="410" spans="1:9" ht="18">
      <c r="A410" s="202" t="s">
        <v>724</v>
      </c>
      <c r="B410" s="206" t="s">
        <v>62</v>
      </c>
      <c r="C410" s="207">
        <v>42050</v>
      </c>
      <c r="D410" s="208" t="s">
        <v>730</v>
      </c>
      <c r="E410" s="199">
        <v>0.4166666666666667</v>
      </c>
      <c r="F410" s="210">
        <f t="shared" si="13"/>
        <v>3</v>
      </c>
      <c r="G410" s="200" t="s">
        <v>732</v>
      </c>
      <c r="H410" s="200" t="s">
        <v>733</v>
      </c>
      <c r="I410" s="212" t="str">
        <f t="shared" si="12"/>
        <v>2. LIGA MUŽI F   2014 - 2015_42050</v>
      </c>
    </row>
    <row r="411" spans="1:9" ht="18">
      <c r="A411" s="202" t="s">
        <v>724</v>
      </c>
      <c r="B411" s="206" t="s">
        <v>62</v>
      </c>
      <c r="C411" s="207">
        <v>42050</v>
      </c>
      <c r="D411" s="208" t="s">
        <v>730</v>
      </c>
      <c r="E411" s="199">
        <v>0.5</v>
      </c>
      <c r="F411" s="210">
        <f t="shared" si="13"/>
        <v>4</v>
      </c>
      <c r="G411" s="200" t="s">
        <v>364</v>
      </c>
      <c r="H411" s="200" t="s">
        <v>732</v>
      </c>
      <c r="I411" s="212" t="str">
        <f t="shared" si="12"/>
        <v>2. LIGA MUŽI F   2014 - 2015_42050</v>
      </c>
    </row>
    <row r="412" spans="1:9" ht="18">
      <c r="A412" s="202" t="s">
        <v>724</v>
      </c>
      <c r="B412" s="206" t="s">
        <v>62</v>
      </c>
      <c r="C412" s="207">
        <v>42050</v>
      </c>
      <c r="D412" s="208" t="s">
        <v>730</v>
      </c>
      <c r="E412" s="199">
        <v>0.5</v>
      </c>
      <c r="F412" s="210">
        <f t="shared" si="13"/>
        <v>5</v>
      </c>
      <c r="G412" s="200" t="s">
        <v>734</v>
      </c>
      <c r="H412" s="200" t="s">
        <v>733</v>
      </c>
      <c r="I412" s="212" t="str">
        <f t="shared" si="12"/>
        <v>2. LIGA MUŽI F   2014 - 2015_42050</v>
      </c>
    </row>
    <row r="413" spans="1:9" ht="18">
      <c r="A413" s="202" t="s">
        <v>724</v>
      </c>
      <c r="B413" s="206" t="s">
        <v>62</v>
      </c>
      <c r="C413" s="207">
        <v>42050</v>
      </c>
      <c r="D413" s="208" t="s">
        <v>730</v>
      </c>
      <c r="E413" s="199">
        <v>0.5</v>
      </c>
      <c r="F413" s="210">
        <f t="shared" si="13"/>
        <v>6</v>
      </c>
      <c r="G413" s="200" t="s">
        <v>735</v>
      </c>
      <c r="H413" s="200" t="s">
        <v>731</v>
      </c>
      <c r="I413" s="212" t="str">
        <f t="shared" si="12"/>
        <v>2. LIGA MUŽI F   2014 - 2015_42050</v>
      </c>
    </row>
    <row r="414" spans="1:9" ht="18">
      <c r="A414" s="202" t="s">
        <v>724</v>
      </c>
      <c r="B414" s="205" t="s">
        <v>78</v>
      </c>
      <c r="C414" s="204">
        <v>42133</v>
      </c>
      <c r="D414" s="203" t="s">
        <v>728</v>
      </c>
      <c r="E414" s="196">
        <v>0.4166666666666667</v>
      </c>
      <c r="F414" s="210">
        <f t="shared" si="13"/>
        <v>1</v>
      </c>
      <c r="G414" s="197" t="s">
        <v>364</v>
      </c>
      <c r="H414" s="198" t="s">
        <v>734</v>
      </c>
      <c r="I414" s="212" t="str">
        <f t="shared" si="12"/>
        <v>2. LIGA MUŽI F   2014 - 2015_42133</v>
      </c>
    </row>
    <row r="415" spans="1:9" ht="18">
      <c r="A415" s="202" t="s">
        <v>724</v>
      </c>
      <c r="B415" s="205" t="s">
        <v>78</v>
      </c>
      <c r="C415" s="204">
        <v>42133</v>
      </c>
      <c r="D415" s="203" t="s">
        <v>728</v>
      </c>
      <c r="E415" s="196">
        <v>0.4166666666666667</v>
      </c>
      <c r="F415" s="210">
        <f t="shared" si="13"/>
        <v>2</v>
      </c>
      <c r="G415" s="197" t="s">
        <v>735</v>
      </c>
      <c r="H415" s="197" t="s">
        <v>733</v>
      </c>
      <c r="I415" s="212" t="str">
        <f t="shared" si="12"/>
        <v>2. LIGA MUŽI F   2014 - 2015_42133</v>
      </c>
    </row>
    <row r="416" spans="1:9" ht="18">
      <c r="A416" s="202" t="s">
        <v>724</v>
      </c>
      <c r="B416" s="205" t="s">
        <v>78</v>
      </c>
      <c r="C416" s="204">
        <v>42133</v>
      </c>
      <c r="D416" s="203" t="s">
        <v>728</v>
      </c>
      <c r="E416" s="196">
        <v>0.4166666666666667</v>
      </c>
      <c r="F416" s="210">
        <f t="shared" si="13"/>
        <v>3</v>
      </c>
      <c r="G416" s="197" t="s">
        <v>732</v>
      </c>
      <c r="H416" s="197" t="s">
        <v>731</v>
      </c>
      <c r="I416" s="212" t="str">
        <f t="shared" si="12"/>
        <v>2. LIGA MUŽI F   2014 - 2015_42133</v>
      </c>
    </row>
    <row r="417" spans="1:9" ht="18">
      <c r="A417" s="202" t="s">
        <v>724</v>
      </c>
      <c r="B417" s="205" t="s">
        <v>78</v>
      </c>
      <c r="C417" s="204">
        <v>42133</v>
      </c>
      <c r="D417" s="203" t="s">
        <v>728</v>
      </c>
      <c r="E417" s="196">
        <v>0.5</v>
      </c>
      <c r="F417" s="210">
        <f t="shared" si="13"/>
        <v>4</v>
      </c>
      <c r="G417" s="197" t="s">
        <v>364</v>
      </c>
      <c r="H417" s="197" t="s">
        <v>735</v>
      </c>
      <c r="I417" s="212" t="str">
        <f t="shared" si="12"/>
        <v>2. LIGA MUŽI F   2014 - 2015_42133</v>
      </c>
    </row>
    <row r="418" spans="1:9" ht="18">
      <c r="A418" s="202" t="s">
        <v>724</v>
      </c>
      <c r="B418" s="205" t="s">
        <v>78</v>
      </c>
      <c r="C418" s="204">
        <v>42133</v>
      </c>
      <c r="D418" s="203" t="s">
        <v>728</v>
      </c>
      <c r="E418" s="196">
        <v>0.5</v>
      </c>
      <c r="F418" s="210">
        <f t="shared" si="13"/>
        <v>5</v>
      </c>
      <c r="G418" s="197" t="s">
        <v>732</v>
      </c>
      <c r="H418" s="197" t="s">
        <v>734</v>
      </c>
      <c r="I418" s="212" t="str">
        <f t="shared" si="12"/>
        <v>2. LIGA MUŽI F   2014 - 2015_42133</v>
      </c>
    </row>
    <row r="419" spans="1:9" ht="18">
      <c r="A419" s="202" t="s">
        <v>724</v>
      </c>
      <c r="B419" s="205" t="s">
        <v>78</v>
      </c>
      <c r="C419" s="204">
        <v>42133</v>
      </c>
      <c r="D419" s="203" t="s">
        <v>728</v>
      </c>
      <c r="E419" s="196">
        <v>0.5</v>
      </c>
      <c r="F419" s="210">
        <f t="shared" si="13"/>
        <v>6</v>
      </c>
      <c r="G419" s="197" t="s">
        <v>733</v>
      </c>
      <c r="H419" s="197" t="s">
        <v>731</v>
      </c>
      <c r="I419" s="212" t="str">
        <f t="shared" si="12"/>
        <v>2. LIGA MUŽI F   2014 - 2015_42133</v>
      </c>
    </row>
    <row r="420" spans="1:9" ht="18">
      <c r="A420" s="202" t="s">
        <v>724</v>
      </c>
      <c r="B420" s="206" t="s">
        <v>79</v>
      </c>
      <c r="C420" s="207">
        <v>42134</v>
      </c>
      <c r="D420" s="208" t="s">
        <v>725</v>
      </c>
      <c r="E420" s="199">
        <v>0.4166666666666667</v>
      </c>
      <c r="F420" s="210">
        <f t="shared" si="13"/>
        <v>1</v>
      </c>
      <c r="G420" s="200" t="s">
        <v>731</v>
      </c>
      <c r="H420" s="200" t="s">
        <v>734</v>
      </c>
      <c r="I420" s="212" t="str">
        <f t="shared" si="12"/>
        <v>2. LIGA MUŽI F   2014 - 2015_42134</v>
      </c>
    </row>
    <row r="421" spans="1:9" ht="18">
      <c r="A421" s="202" t="s">
        <v>724</v>
      </c>
      <c r="B421" s="206" t="s">
        <v>79</v>
      </c>
      <c r="C421" s="207">
        <v>42134</v>
      </c>
      <c r="D421" s="208" t="s">
        <v>725</v>
      </c>
      <c r="E421" s="199">
        <v>0.4166666666666667</v>
      </c>
      <c r="F421" s="210">
        <f t="shared" si="13"/>
        <v>2</v>
      </c>
      <c r="G421" s="200" t="s">
        <v>364</v>
      </c>
      <c r="H421" s="200" t="s">
        <v>733</v>
      </c>
      <c r="I421" s="212" t="str">
        <f t="shared" si="12"/>
        <v>2. LIGA MUŽI F   2014 - 2015_42134</v>
      </c>
    </row>
    <row r="422" spans="1:9" ht="18">
      <c r="A422" s="202" t="s">
        <v>724</v>
      </c>
      <c r="B422" s="206" t="s">
        <v>79</v>
      </c>
      <c r="C422" s="207">
        <v>42134</v>
      </c>
      <c r="D422" s="208" t="s">
        <v>725</v>
      </c>
      <c r="E422" s="199">
        <v>0.4166666666666667</v>
      </c>
      <c r="F422" s="210">
        <f t="shared" si="13"/>
        <v>3</v>
      </c>
      <c r="G422" s="200" t="s">
        <v>732</v>
      </c>
      <c r="H422" s="200" t="s">
        <v>735</v>
      </c>
      <c r="I422" s="212" t="str">
        <f t="shared" si="12"/>
        <v>2. LIGA MUŽI F   2014 - 2015_42134</v>
      </c>
    </row>
    <row r="423" spans="1:9" ht="18">
      <c r="A423" s="202" t="s">
        <v>736</v>
      </c>
      <c r="B423" s="205" t="s">
        <v>60</v>
      </c>
      <c r="C423" s="204">
        <v>41930</v>
      </c>
      <c r="D423" s="203" t="s">
        <v>737</v>
      </c>
      <c r="E423" s="196">
        <v>0.4166666666666667</v>
      </c>
      <c r="F423" s="210">
        <f t="shared" si="13"/>
        <v>1</v>
      </c>
      <c r="G423" s="197" t="s">
        <v>742</v>
      </c>
      <c r="H423" s="198" t="s">
        <v>743</v>
      </c>
      <c r="I423" s="212" t="str">
        <f t="shared" si="12"/>
        <v>2. LIGA MUŽI E   2014 - 2015_41930</v>
      </c>
    </row>
    <row r="424" spans="1:9" ht="18">
      <c r="A424" s="202" t="s">
        <v>736</v>
      </c>
      <c r="B424" s="205" t="s">
        <v>60</v>
      </c>
      <c r="C424" s="204">
        <v>41930</v>
      </c>
      <c r="D424" s="203" t="s">
        <v>737</v>
      </c>
      <c r="E424" s="196">
        <v>0.4166666666666667</v>
      </c>
      <c r="F424" s="210">
        <f t="shared" si="13"/>
        <v>2</v>
      </c>
      <c r="G424" s="197" t="s">
        <v>744</v>
      </c>
      <c r="H424" s="197" t="s">
        <v>745</v>
      </c>
      <c r="I424" s="212" t="str">
        <f t="shared" si="12"/>
        <v>2. LIGA MUŽI E   2014 - 2015_41930</v>
      </c>
    </row>
    <row r="425" spans="1:9" ht="18">
      <c r="A425" s="202" t="s">
        <v>736</v>
      </c>
      <c r="B425" s="205" t="s">
        <v>60</v>
      </c>
      <c r="C425" s="204">
        <v>41930</v>
      </c>
      <c r="D425" s="203" t="s">
        <v>737</v>
      </c>
      <c r="E425" s="196">
        <v>0.5</v>
      </c>
      <c r="F425" s="210">
        <f t="shared" si="13"/>
        <v>3</v>
      </c>
      <c r="G425" s="197" t="s">
        <v>742</v>
      </c>
      <c r="H425" s="197" t="s">
        <v>744</v>
      </c>
      <c r="I425" s="212" t="str">
        <f t="shared" si="12"/>
        <v>2. LIGA MUŽI E   2014 - 2015_41930</v>
      </c>
    </row>
    <row r="426" spans="1:9" ht="18">
      <c r="A426" s="202" t="s">
        <v>736</v>
      </c>
      <c r="B426" s="205" t="s">
        <v>60</v>
      </c>
      <c r="C426" s="204">
        <v>41930</v>
      </c>
      <c r="D426" s="203" t="s">
        <v>737</v>
      </c>
      <c r="E426" s="196">
        <v>0.5</v>
      </c>
      <c r="F426" s="210">
        <f t="shared" si="13"/>
        <v>4</v>
      </c>
      <c r="G426" s="197" t="s">
        <v>743</v>
      </c>
      <c r="H426" s="197" t="s">
        <v>746</v>
      </c>
      <c r="I426" s="212" t="str">
        <f t="shared" si="12"/>
        <v>2. LIGA MUŽI E   2014 - 2015_41930</v>
      </c>
    </row>
    <row r="427" spans="1:9" ht="18">
      <c r="A427" s="202" t="s">
        <v>736</v>
      </c>
      <c r="B427" s="205" t="s">
        <v>60</v>
      </c>
      <c r="C427" s="204">
        <v>41930</v>
      </c>
      <c r="D427" s="203" t="s">
        <v>737</v>
      </c>
      <c r="E427" s="196">
        <v>0.5833333333333334</v>
      </c>
      <c r="F427" s="210">
        <f t="shared" si="13"/>
        <v>5</v>
      </c>
      <c r="G427" s="197" t="s">
        <v>742</v>
      </c>
      <c r="H427" s="197" t="s">
        <v>746</v>
      </c>
      <c r="I427" s="212" t="str">
        <f t="shared" si="12"/>
        <v>2. LIGA MUŽI E   2014 - 2015_41930</v>
      </c>
    </row>
    <row r="428" spans="1:9" ht="18">
      <c r="A428" s="202" t="s">
        <v>736</v>
      </c>
      <c r="B428" s="205" t="s">
        <v>60</v>
      </c>
      <c r="C428" s="204">
        <v>41930</v>
      </c>
      <c r="D428" s="203" t="s">
        <v>737</v>
      </c>
      <c r="E428" s="196">
        <v>0.5833333333333334</v>
      </c>
      <c r="F428" s="210">
        <f t="shared" si="13"/>
        <v>6</v>
      </c>
      <c r="G428" s="197" t="s">
        <v>743</v>
      </c>
      <c r="H428" s="197" t="s">
        <v>745</v>
      </c>
      <c r="I428" s="212" t="str">
        <f t="shared" si="12"/>
        <v>2. LIGA MUŽI E   2014 - 2015_41930</v>
      </c>
    </row>
    <row r="429" spans="1:9" ht="18">
      <c r="A429" s="202" t="s">
        <v>736</v>
      </c>
      <c r="B429" s="206" t="s">
        <v>3</v>
      </c>
      <c r="C429" s="207">
        <v>41986</v>
      </c>
      <c r="D429" s="208" t="s">
        <v>738</v>
      </c>
      <c r="E429" s="199">
        <v>0.4166666666666667</v>
      </c>
      <c r="F429" s="210">
        <f t="shared" si="13"/>
        <v>1</v>
      </c>
      <c r="G429" s="200" t="s">
        <v>744</v>
      </c>
      <c r="H429" s="200" t="s">
        <v>745</v>
      </c>
      <c r="I429" s="212" t="str">
        <f t="shared" si="12"/>
        <v>2. LIGA MUŽI E   2014 - 2015_41986</v>
      </c>
    </row>
    <row r="430" spans="1:9" ht="18">
      <c r="A430" s="202" t="s">
        <v>736</v>
      </c>
      <c r="B430" s="206" t="s">
        <v>3</v>
      </c>
      <c r="C430" s="207">
        <v>41986</v>
      </c>
      <c r="D430" s="208" t="s">
        <v>738</v>
      </c>
      <c r="E430" s="199">
        <v>0.4166666666666667</v>
      </c>
      <c r="F430" s="210">
        <f t="shared" si="13"/>
        <v>2</v>
      </c>
      <c r="G430" s="200" t="s">
        <v>746</v>
      </c>
      <c r="H430" s="200" t="s">
        <v>742</v>
      </c>
      <c r="I430" s="212" t="str">
        <f t="shared" si="12"/>
        <v>2. LIGA MUŽI E   2014 - 2015_41986</v>
      </c>
    </row>
    <row r="431" spans="1:9" ht="18">
      <c r="A431" s="202" t="s">
        <v>736</v>
      </c>
      <c r="B431" s="206" t="s">
        <v>3</v>
      </c>
      <c r="C431" s="207">
        <v>41986</v>
      </c>
      <c r="D431" s="208" t="s">
        <v>738</v>
      </c>
      <c r="E431" s="199">
        <v>0.5</v>
      </c>
      <c r="F431" s="210">
        <f t="shared" si="13"/>
        <v>3</v>
      </c>
      <c r="G431" s="200" t="s">
        <v>744</v>
      </c>
      <c r="H431" s="200" t="s">
        <v>746</v>
      </c>
      <c r="I431" s="212" t="str">
        <f t="shared" si="12"/>
        <v>2. LIGA MUŽI E   2014 - 2015_41986</v>
      </c>
    </row>
    <row r="432" spans="1:9" ht="18">
      <c r="A432" s="202" t="s">
        <v>736</v>
      </c>
      <c r="B432" s="206" t="s">
        <v>3</v>
      </c>
      <c r="C432" s="207">
        <v>41986</v>
      </c>
      <c r="D432" s="208" t="s">
        <v>738</v>
      </c>
      <c r="E432" s="199">
        <v>0.5</v>
      </c>
      <c r="F432" s="210">
        <f t="shared" si="13"/>
        <v>4</v>
      </c>
      <c r="G432" s="200" t="s">
        <v>743</v>
      </c>
      <c r="H432" s="200" t="s">
        <v>742</v>
      </c>
      <c r="I432" s="212" t="str">
        <f t="shared" si="12"/>
        <v>2. LIGA MUŽI E   2014 - 2015_41986</v>
      </c>
    </row>
    <row r="433" spans="1:9" ht="18">
      <c r="A433" s="202" t="s">
        <v>736</v>
      </c>
      <c r="B433" s="206" t="s">
        <v>3</v>
      </c>
      <c r="C433" s="207">
        <v>41986</v>
      </c>
      <c r="D433" s="208" t="s">
        <v>738</v>
      </c>
      <c r="E433" s="199">
        <v>0.5833333333333334</v>
      </c>
      <c r="F433" s="210">
        <f t="shared" si="13"/>
        <v>5</v>
      </c>
      <c r="G433" s="200" t="s">
        <v>744</v>
      </c>
      <c r="H433" s="200" t="s">
        <v>742</v>
      </c>
      <c r="I433" s="212" t="str">
        <f t="shared" si="12"/>
        <v>2. LIGA MUŽI E   2014 - 2015_41986</v>
      </c>
    </row>
    <row r="434" spans="1:9" ht="18">
      <c r="A434" s="202" t="s">
        <v>736</v>
      </c>
      <c r="B434" s="206" t="s">
        <v>3</v>
      </c>
      <c r="C434" s="207">
        <v>41986</v>
      </c>
      <c r="D434" s="208" t="s">
        <v>738</v>
      </c>
      <c r="E434" s="199">
        <v>0.5833333333333334</v>
      </c>
      <c r="F434" s="210">
        <f t="shared" si="13"/>
        <v>6</v>
      </c>
      <c r="G434" s="200" t="s">
        <v>745</v>
      </c>
      <c r="H434" s="200" t="s">
        <v>743</v>
      </c>
      <c r="I434" s="212" t="str">
        <f t="shared" si="12"/>
        <v>2. LIGA MUŽI E   2014 - 2015_41986</v>
      </c>
    </row>
    <row r="435" spans="1:9" ht="18">
      <c r="A435" s="202" t="s">
        <v>736</v>
      </c>
      <c r="B435" s="205" t="s">
        <v>4</v>
      </c>
      <c r="C435" s="204">
        <v>41987</v>
      </c>
      <c r="D435" s="203" t="s">
        <v>739</v>
      </c>
      <c r="E435" s="196">
        <v>0.4166666666666667</v>
      </c>
      <c r="F435" s="210">
        <f t="shared" si="13"/>
        <v>1</v>
      </c>
      <c r="G435" s="197" t="s">
        <v>743</v>
      </c>
      <c r="H435" s="198" t="s">
        <v>742</v>
      </c>
      <c r="I435" s="212" t="str">
        <f t="shared" si="12"/>
        <v>2. LIGA MUŽI E   2014 - 2015_41987</v>
      </c>
    </row>
    <row r="436" spans="1:9" ht="18">
      <c r="A436" s="202" t="s">
        <v>736</v>
      </c>
      <c r="B436" s="205" t="s">
        <v>4</v>
      </c>
      <c r="C436" s="204">
        <v>41987</v>
      </c>
      <c r="D436" s="203" t="s">
        <v>739</v>
      </c>
      <c r="E436" s="196">
        <v>0.4166666666666667</v>
      </c>
      <c r="F436" s="210">
        <f t="shared" si="13"/>
        <v>2</v>
      </c>
      <c r="G436" s="197" t="s">
        <v>745</v>
      </c>
      <c r="H436" s="197" t="s">
        <v>744</v>
      </c>
      <c r="I436" s="212" t="str">
        <f t="shared" si="12"/>
        <v>2. LIGA MUŽI E   2014 - 2015_41987</v>
      </c>
    </row>
    <row r="437" spans="1:9" ht="18">
      <c r="A437" s="202" t="s">
        <v>736</v>
      </c>
      <c r="B437" s="205" t="s">
        <v>4</v>
      </c>
      <c r="C437" s="204">
        <v>41987</v>
      </c>
      <c r="D437" s="203" t="s">
        <v>739</v>
      </c>
      <c r="E437" s="196">
        <v>0.5</v>
      </c>
      <c r="F437" s="210">
        <f t="shared" si="13"/>
        <v>3</v>
      </c>
      <c r="G437" s="197" t="s">
        <v>743</v>
      </c>
      <c r="H437" s="197" t="s">
        <v>746</v>
      </c>
      <c r="I437" s="212" t="str">
        <f t="shared" si="12"/>
        <v>2. LIGA MUŽI E   2014 - 2015_41987</v>
      </c>
    </row>
    <row r="438" spans="1:9" ht="18">
      <c r="A438" s="202" t="s">
        <v>736</v>
      </c>
      <c r="B438" s="205" t="s">
        <v>4</v>
      </c>
      <c r="C438" s="204">
        <v>41987</v>
      </c>
      <c r="D438" s="203" t="s">
        <v>739</v>
      </c>
      <c r="E438" s="196">
        <v>0.5</v>
      </c>
      <c r="F438" s="210">
        <f t="shared" si="13"/>
        <v>4</v>
      </c>
      <c r="G438" s="197" t="s">
        <v>745</v>
      </c>
      <c r="H438" s="197" t="s">
        <v>742</v>
      </c>
      <c r="I438" s="212" t="str">
        <f t="shared" si="12"/>
        <v>2. LIGA MUŽI E   2014 - 2015_41987</v>
      </c>
    </row>
    <row r="439" spans="1:9" ht="18">
      <c r="A439" s="202" t="s">
        <v>736</v>
      </c>
      <c r="B439" s="205" t="s">
        <v>4</v>
      </c>
      <c r="C439" s="204">
        <v>41987</v>
      </c>
      <c r="D439" s="203" t="s">
        <v>739</v>
      </c>
      <c r="E439" s="196">
        <v>0.5833333333333334</v>
      </c>
      <c r="F439" s="210">
        <f t="shared" si="13"/>
        <v>5</v>
      </c>
      <c r="G439" s="197" t="s">
        <v>743</v>
      </c>
      <c r="H439" s="197" t="s">
        <v>744</v>
      </c>
      <c r="I439" s="212" t="str">
        <f t="shared" si="12"/>
        <v>2. LIGA MUŽI E   2014 - 2015_41987</v>
      </c>
    </row>
    <row r="440" spans="1:9" ht="18">
      <c r="A440" s="202" t="s">
        <v>736</v>
      </c>
      <c r="B440" s="205" t="s">
        <v>4</v>
      </c>
      <c r="C440" s="204">
        <v>41987</v>
      </c>
      <c r="D440" s="203" t="s">
        <v>739</v>
      </c>
      <c r="E440" s="196">
        <v>0.5833333333333334</v>
      </c>
      <c r="F440" s="210">
        <f t="shared" si="13"/>
        <v>6</v>
      </c>
      <c r="G440" s="197" t="s">
        <v>746</v>
      </c>
      <c r="H440" s="197" t="s">
        <v>745</v>
      </c>
      <c r="I440" s="212" t="str">
        <f t="shared" si="12"/>
        <v>2. LIGA MUŽI E   2014 - 2015_41987</v>
      </c>
    </row>
    <row r="441" spans="1:9" ht="18">
      <c r="A441" s="202" t="s">
        <v>736</v>
      </c>
      <c r="B441" s="206" t="s">
        <v>5</v>
      </c>
      <c r="C441" s="207">
        <v>42049</v>
      </c>
      <c r="D441" s="208" t="s">
        <v>740</v>
      </c>
      <c r="E441" s="199">
        <v>0.4166666666666667</v>
      </c>
      <c r="F441" s="210">
        <f t="shared" si="13"/>
        <v>1</v>
      </c>
      <c r="G441" s="200" t="s">
        <v>746</v>
      </c>
      <c r="H441" s="200" t="s">
        <v>744</v>
      </c>
      <c r="I441" s="212" t="str">
        <f t="shared" si="12"/>
        <v>2. LIGA MUŽI E   2014 - 2015_42049</v>
      </c>
    </row>
    <row r="442" spans="1:9" ht="18">
      <c r="A442" s="202" t="s">
        <v>736</v>
      </c>
      <c r="B442" s="206" t="s">
        <v>5</v>
      </c>
      <c r="C442" s="207">
        <v>42049</v>
      </c>
      <c r="D442" s="208" t="s">
        <v>740</v>
      </c>
      <c r="E442" s="199">
        <v>0.4166666666666667</v>
      </c>
      <c r="F442" s="210">
        <f t="shared" si="13"/>
        <v>2</v>
      </c>
      <c r="G442" s="200" t="s">
        <v>745</v>
      </c>
      <c r="H442" s="200" t="s">
        <v>742</v>
      </c>
      <c r="I442" s="212" t="str">
        <f t="shared" si="12"/>
        <v>2. LIGA MUŽI E   2014 - 2015_42049</v>
      </c>
    </row>
    <row r="443" spans="1:9" ht="18">
      <c r="A443" s="202" t="s">
        <v>736</v>
      </c>
      <c r="B443" s="206" t="s">
        <v>5</v>
      </c>
      <c r="C443" s="207">
        <v>42049</v>
      </c>
      <c r="D443" s="208" t="s">
        <v>740</v>
      </c>
      <c r="E443" s="199">
        <v>0.5</v>
      </c>
      <c r="F443" s="210">
        <f t="shared" si="13"/>
        <v>3</v>
      </c>
      <c r="G443" s="200" t="s">
        <v>746</v>
      </c>
      <c r="H443" s="200" t="s">
        <v>745</v>
      </c>
      <c r="I443" s="212" t="str">
        <f t="shared" si="12"/>
        <v>2. LIGA MUŽI E   2014 - 2015_42049</v>
      </c>
    </row>
    <row r="444" spans="1:9" ht="18">
      <c r="A444" s="202" t="s">
        <v>736</v>
      </c>
      <c r="B444" s="206" t="s">
        <v>5</v>
      </c>
      <c r="C444" s="207">
        <v>42049</v>
      </c>
      <c r="D444" s="208" t="s">
        <v>740</v>
      </c>
      <c r="E444" s="199">
        <v>0.5</v>
      </c>
      <c r="F444" s="210">
        <f t="shared" si="13"/>
        <v>4</v>
      </c>
      <c r="G444" s="200" t="s">
        <v>743</v>
      </c>
      <c r="H444" s="200" t="s">
        <v>744</v>
      </c>
      <c r="I444" s="212" t="str">
        <f t="shared" si="12"/>
        <v>2. LIGA MUŽI E   2014 - 2015_42049</v>
      </c>
    </row>
    <row r="445" spans="1:9" ht="18">
      <c r="A445" s="202" t="s">
        <v>736</v>
      </c>
      <c r="B445" s="206" t="s">
        <v>5</v>
      </c>
      <c r="C445" s="207">
        <v>42049</v>
      </c>
      <c r="D445" s="208" t="s">
        <v>740</v>
      </c>
      <c r="E445" s="199">
        <v>0.5833333333333334</v>
      </c>
      <c r="F445" s="210">
        <f t="shared" si="13"/>
        <v>5</v>
      </c>
      <c r="G445" s="200" t="s">
        <v>746</v>
      </c>
      <c r="H445" s="200" t="s">
        <v>743</v>
      </c>
      <c r="I445" s="212" t="str">
        <f t="shared" si="12"/>
        <v>2. LIGA MUŽI E   2014 - 2015_42049</v>
      </c>
    </row>
    <row r="446" spans="1:9" ht="18">
      <c r="A446" s="202" t="s">
        <v>736</v>
      </c>
      <c r="B446" s="206" t="s">
        <v>5</v>
      </c>
      <c r="C446" s="207">
        <v>42049</v>
      </c>
      <c r="D446" s="208" t="s">
        <v>740</v>
      </c>
      <c r="E446" s="199">
        <v>0.5833333333333334</v>
      </c>
      <c r="F446" s="210">
        <f t="shared" si="13"/>
        <v>6</v>
      </c>
      <c r="G446" s="200" t="s">
        <v>744</v>
      </c>
      <c r="H446" s="200" t="s">
        <v>742</v>
      </c>
      <c r="I446" s="212" t="str">
        <f t="shared" si="12"/>
        <v>2. LIGA MUŽI E   2014 - 2015_42049</v>
      </c>
    </row>
    <row r="447" spans="1:9" ht="18">
      <c r="A447" s="202" t="s">
        <v>736</v>
      </c>
      <c r="B447" s="205" t="s">
        <v>6</v>
      </c>
      <c r="C447" s="204">
        <v>42133</v>
      </c>
      <c r="D447" s="203" t="s">
        <v>741</v>
      </c>
      <c r="E447" s="196">
        <v>0.4166666666666667</v>
      </c>
      <c r="F447" s="210">
        <f t="shared" si="13"/>
        <v>1</v>
      </c>
      <c r="G447" s="197" t="s">
        <v>745</v>
      </c>
      <c r="H447" s="198" t="s">
        <v>743</v>
      </c>
      <c r="I447" s="212" t="str">
        <f t="shared" si="12"/>
        <v>2. LIGA MUŽI E   2014 - 2015_42133</v>
      </c>
    </row>
    <row r="448" spans="1:9" ht="18">
      <c r="A448" s="202" t="s">
        <v>736</v>
      </c>
      <c r="B448" s="205" t="s">
        <v>6</v>
      </c>
      <c r="C448" s="204">
        <v>42133</v>
      </c>
      <c r="D448" s="203" t="s">
        <v>741</v>
      </c>
      <c r="E448" s="196">
        <v>0.4166666666666667</v>
      </c>
      <c r="F448" s="210">
        <f t="shared" si="13"/>
        <v>2</v>
      </c>
      <c r="G448" s="197" t="s">
        <v>746</v>
      </c>
      <c r="H448" s="197" t="s">
        <v>742</v>
      </c>
      <c r="I448" s="212" t="str">
        <f t="shared" si="12"/>
        <v>2. LIGA MUŽI E   2014 - 2015_42133</v>
      </c>
    </row>
    <row r="449" spans="1:9" ht="18">
      <c r="A449" s="202" t="s">
        <v>736</v>
      </c>
      <c r="B449" s="205" t="s">
        <v>6</v>
      </c>
      <c r="C449" s="204">
        <v>42133</v>
      </c>
      <c r="D449" s="203" t="s">
        <v>741</v>
      </c>
      <c r="E449" s="196">
        <v>0.5</v>
      </c>
      <c r="F449" s="210">
        <f t="shared" si="13"/>
        <v>3</v>
      </c>
      <c r="G449" s="197" t="s">
        <v>745</v>
      </c>
      <c r="H449" s="197" t="s">
        <v>742</v>
      </c>
      <c r="I449" s="212" t="str">
        <f t="shared" si="12"/>
        <v>2. LIGA MUŽI E   2014 - 2015_42133</v>
      </c>
    </row>
    <row r="450" spans="1:9" ht="18">
      <c r="A450" s="202" t="s">
        <v>736</v>
      </c>
      <c r="B450" s="205" t="s">
        <v>6</v>
      </c>
      <c r="C450" s="204">
        <v>42133</v>
      </c>
      <c r="D450" s="203" t="s">
        <v>741</v>
      </c>
      <c r="E450" s="196">
        <v>0.5</v>
      </c>
      <c r="F450" s="210">
        <f t="shared" si="13"/>
        <v>4</v>
      </c>
      <c r="G450" s="197" t="s">
        <v>744</v>
      </c>
      <c r="H450" s="197" t="s">
        <v>746</v>
      </c>
      <c r="I450" s="212" t="str">
        <f t="shared" si="12"/>
        <v>2. LIGA MUŽI E   2014 - 2015_42133</v>
      </c>
    </row>
    <row r="451" spans="1:9" ht="18">
      <c r="A451" s="202" t="s">
        <v>736</v>
      </c>
      <c r="B451" s="205" t="s">
        <v>6</v>
      </c>
      <c r="C451" s="204">
        <v>42133</v>
      </c>
      <c r="D451" s="203" t="s">
        <v>741</v>
      </c>
      <c r="E451" s="196">
        <v>0.5833333333333334</v>
      </c>
      <c r="F451" s="210">
        <f t="shared" si="13"/>
        <v>5</v>
      </c>
      <c r="G451" s="197" t="s">
        <v>745</v>
      </c>
      <c r="H451" s="197" t="s">
        <v>746</v>
      </c>
      <c r="I451" s="212" t="str">
        <f t="shared" si="12"/>
        <v>2. LIGA MUŽI E   2014 - 2015_42133</v>
      </c>
    </row>
    <row r="452" spans="1:9" ht="18">
      <c r="A452" s="202" t="s">
        <v>736</v>
      </c>
      <c r="B452" s="205" t="s">
        <v>6</v>
      </c>
      <c r="C452" s="204">
        <v>42133</v>
      </c>
      <c r="D452" s="203" t="s">
        <v>741</v>
      </c>
      <c r="E452" s="196">
        <v>0.5833333333333334</v>
      </c>
      <c r="F452" s="210">
        <f t="shared" si="13"/>
        <v>6</v>
      </c>
      <c r="G452" s="197" t="s">
        <v>743</v>
      </c>
      <c r="H452" s="197" t="s">
        <v>744</v>
      </c>
      <c r="I452" s="212" t="str">
        <f aca="true" t="shared" si="14" ref="I452:I515">CONCATENATE(A452,"_",C452)</f>
        <v>2. LIGA MUŽI E   2014 - 2015_42133</v>
      </c>
    </row>
    <row r="453" spans="1:9" ht="18">
      <c r="A453" s="202" t="s">
        <v>747</v>
      </c>
      <c r="B453" s="205" t="s">
        <v>60</v>
      </c>
      <c r="C453" s="204">
        <v>41930</v>
      </c>
      <c r="D453" s="203" t="s">
        <v>748</v>
      </c>
      <c r="E453" s="196">
        <v>0.4166666666666667</v>
      </c>
      <c r="F453" s="210">
        <f aca="true" t="shared" si="15" ref="F453:F516">IF(B452&lt;&gt;B453,1,F452+1)</f>
        <v>1</v>
      </c>
      <c r="G453" s="197" t="s">
        <v>754</v>
      </c>
      <c r="H453" s="198" t="s">
        <v>755</v>
      </c>
      <c r="I453" s="212" t="str">
        <f t="shared" si="14"/>
        <v>2. LIGA MUŽI D   2014 - 2015_41930</v>
      </c>
    </row>
    <row r="454" spans="1:9" ht="18">
      <c r="A454" s="202" t="s">
        <v>747</v>
      </c>
      <c r="B454" s="205" t="s">
        <v>60</v>
      </c>
      <c r="C454" s="204">
        <v>41930</v>
      </c>
      <c r="D454" s="203" t="s">
        <v>748</v>
      </c>
      <c r="E454" s="196">
        <v>0.4166666666666667</v>
      </c>
      <c r="F454" s="210">
        <f t="shared" si="15"/>
        <v>2</v>
      </c>
      <c r="G454" s="197" t="s">
        <v>756</v>
      </c>
      <c r="H454" s="197" t="s">
        <v>757</v>
      </c>
      <c r="I454" s="212" t="str">
        <f t="shared" si="14"/>
        <v>2. LIGA MUŽI D   2014 - 2015_41930</v>
      </c>
    </row>
    <row r="455" spans="1:9" ht="18">
      <c r="A455" s="202" t="s">
        <v>747</v>
      </c>
      <c r="B455" s="205" t="s">
        <v>60</v>
      </c>
      <c r="C455" s="204">
        <v>41930</v>
      </c>
      <c r="D455" s="203" t="s">
        <v>748</v>
      </c>
      <c r="E455" s="196">
        <v>0.4166666666666667</v>
      </c>
      <c r="F455" s="210">
        <f t="shared" si="15"/>
        <v>3</v>
      </c>
      <c r="G455" s="197" t="s">
        <v>758</v>
      </c>
      <c r="H455" s="197" t="s">
        <v>759</v>
      </c>
      <c r="I455" s="212" t="str">
        <f t="shared" si="14"/>
        <v>2. LIGA MUŽI D   2014 - 2015_41930</v>
      </c>
    </row>
    <row r="456" spans="1:9" ht="18">
      <c r="A456" s="202" t="s">
        <v>747</v>
      </c>
      <c r="B456" s="205" t="s">
        <v>60</v>
      </c>
      <c r="C456" s="204">
        <v>41930</v>
      </c>
      <c r="D456" s="203" t="s">
        <v>748</v>
      </c>
      <c r="E456" s="196">
        <v>0.5</v>
      </c>
      <c r="F456" s="210">
        <f t="shared" si="15"/>
        <v>4</v>
      </c>
      <c r="G456" s="197" t="s">
        <v>755</v>
      </c>
      <c r="H456" s="197" t="s">
        <v>756</v>
      </c>
      <c r="I456" s="212" t="str">
        <f t="shared" si="14"/>
        <v>2. LIGA MUŽI D   2014 - 2015_41930</v>
      </c>
    </row>
    <row r="457" spans="1:9" ht="18">
      <c r="A457" s="202" t="s">
        <v>747</v>
      </c>
      <c r="B457" s="205" t="s">
        <v>60</v>
      </c>
      <c r="C457" s="204">
        <v>41930</v>
      </c>
      <c r="D457" s="203" t="s">
        <v>748</v>
      </c>
      <c r="E457" s="196">
        <v>0.5</v>
      </c>
      <c r="F457" s="210">
        <f t="shared" si="15"/>
        <v>5</v>
      </c>
      <c r="G457" s="197" t="s">
        <v>758</v>
      </c>
      <c r="H457" s="197" t="s">
        <v>757</v>
      </c>
      <c r="I457" s="212" t="str">
        <f t="shared" si="14"/>
        <v>2. LIGA MUŽI D   2014 - 2015_41930</v>
      </c>
    </row>
    <row r="458" spans="1:9" ht="18">
      <c r="A458" s="202" t="s">
        <v>747</v>
      </c>
      <c r="B458" s="205" t="s">
        <v>60</v>
      </c>
      <c r="C458" s="204">
        <v>41930</v>
      </c>
      <c r="D458" s="203" t="s">
        <v>748</v>
      </c>
      <c r="E458" s="196">
        <v>0.5</v>
      </c>
      <c r="F458" s="210">
        <f t="shared" si="15"/>
        <v>6</v>
      </c>
      <c r="G458" s="197" t="s">
        <v>754</v>
      </c>
      <c r="H458" s="197" t="s">
        <v>759</v>
      </c>
      <c r="I458" s="212" t="str">
        <f t="shared" si="14"/>
        <v>2. LIGA MUŽI D   2014 - 2015_41930</v>
      </c>
    </row>
    <row r="459" spans="1:9" ht="18">
      <c r="A459" s="202" t="s">
        <v>747</v>
      </c>
      <c r="B459" s="206" t="s">
        <v>3</v>
      </c>
      <c r="C459" s="207">
        <v>41931</v>
      </c>
      <c r="D459" s="208" t="s">
        <v>749</v>
      </c>
      <c r="E459" s="199">
        <v>0.4166666666666667</v>
      </c>
      <c r="F459" s="210">
        <f t="shared" si="15"/>
        <v>1</v>
      </c>
      <c r="G459" s="200" t="s">
        <v>756</v>
      </c>
      <c r="H459" s="200" t="s">
        <v>754</v>
      </c>
      <c r="I459" s="212" t="str">
        <f t="shared" si="14"/>
        <v>2. LIGA MUŽI D   2014 - 2015_41931</v>
      </c>
    </row>
    <row r="460" spans="1:9" ht="18">
      <c r="A460" s="202" t="s">
        <v>747</v>
      </c>
      <c r="B460" s="206" t="s">
        <v>3</v>
      </c>
      <c r="C460" s="207">
        <v>41931</v>
      </c>
      <c r="D460" s="208" t="s">
        <v>749</v>
      </c>
      <c r="E460" s="199">
        <v>0.4166666666666667</v>
      </c>
      <c r="F460" s="210">
        <f t="shared" si="15"/>
        <v>2</v>
      </c>
      <c r="G460" s="200" t="s">
        <v>755</v>
      </c>
      <c r="H460" s="200" t="s">
        <v>758</v>
      </c>
      <c r="I460" s="212" t="str">
        <f t="shared" si="14"/>
        <v>2. LIGA MUŽI D   2014 - 2015_41931</v>
      </c>
    </row>
    <row r="461" spans="1:9" ht="18">
      <c r="A461" s="202" t="s">
        <v>747</v>
      </c>
      <c r="B461" s="206" t="s">
        <v>3</v>
      </c>
      <c r="C461" s="207">
        <v>41931</v>
      </c>
      <c r="D461" s="208" t="s">
        <v>749</v>
      </c>
      <c r="E461" s="199">
        <v>0.5</v>
      </c>
      <c r="F461" s="210">
        <f t="shared" si="15"/>
        <v>3</v>
      </c>
      <c r="G461" s="200" t="s">
        <v>759</v>
      </c>
      <c r="H461" s="200" t="s">
        <v>757</v>
      </c>
      <c r="I461" s="212" t="str">
        <f t="shared" si="14"/>
        <v>2. LIGA MUŽI D   2014 - 2015_41931</v>
      </c>
    </row>
    <row r="462" spans="1:9" ht="18">
      <c r="A462" s="202" t="s">
        <v>747</v>
      </c>
      <c r="B462" s="206" t="s">
        <v>3</v>
      </c>
      <c r="C462" s="207">
        <v>41931</v>
      </c>
      <c r="D462" s="208" t="s">
        <v>749</v>
      </c>
      <c r="E462" s="199">
        <v>0.5</v>
      </c>
      <c r="F462" s="210">
        <f t="shared" si="15"/>
        <v>4</v>
      </c>
      <c r="G462" s="200" t="s">
        <v>755</v>
      </c>
      <c r="H462" s="200" t="s">
        <v>759</v>
      </c>
      <c r="I462" s="212" t="str">
        <f t="shared" si="14"/>
        <v>2. LIGA MUŽI D   2014 - 2015_41931</v>
      </c>
    </row>
    <row r="463" spans="1:9" ht="18">
      <c r="A463" s="202" t="s">
        <v>747</v>
      </c>
      <c r="B463" s="206" t="s">
        <v>3</v>
      </c>
      <c r="C463" s="207">
        <v>41931</v>
      </c>
      <c r="D463" s="208" t="s">
        <v>749</v>
      </c>
      <c r="E463" s="199">
        <v>0.5833333333333334</v>
      </c>
      <c r="F463" s="210">
        <f t="shared" si="15"/>
        <v>5</v>
      </c>
      <c r="G463" s="200" t="s">
        <v>756</v>
      </c>
      <c r="H463" s="200" t="s">
        <v>758</v>
      </c>
      <c r="I463" s="212" t="str">
        <f t="shared" si="14"/>
        <v>2. LIGA MUŽI D   2014 - 2015_41931</v>
      </c>
    </row>
    <row r="464" spans="1:9" ht="18">
      <c r="A464" s="202" t="s">
        <v>747</v>
      </c>
      <c r="B464" s="206" t="s">
        <v>3</v>
      </c>
      <c r="C464" s="207">
        <v>41931</v>
      </c>
      <c r="D464" s="208" t="s">
        <v>749</v>
      </c>
      <c r="E464" s="199">
        <v>0.5833333333333334</v>
      </c>
      <c r="F464" s="210">
        <f t="shared" si="15"/>
        <v>6</v>
      </c>
      <c r="G464" s="200" t="s">
        <v>757</v>
      </c>
      <c r="H464" s="200" t="s">
        <v>754</v>
      </c>
      <c r="I464" s="212" t="str">
        <f t="shared" si="14"/>
        <v>2. LIGA MUŽI D   2014 - 2015_41931</v>
      </c>
    </row>
    <row r="465" spans="1:9" ht="18">
      <c r="A465" s="202" t="s">
        <v>747</v>
      </c>
      <c r="B465" s="205" t="s">
        <v>4</v>
      </c>
      <c r="C465" s="204">
        <v>41986</v>
      </c>
      <c r="D465" s="203" t="s">
        <v>750</v>
      </c>
      <c r="E465" s="196">
        <v>0.4166666666666667</v>
      </c>
      <c r="F465" s="210">
        <f t="shared" si="15"/>
        <v>1</v>
      </c>
      <c r="G465" s="197" t="s">
        <v>755</v>
      </c>
      <c r="H465" s="198" t="s">
        <v>757</v>
      </c>
      <c r="I465" s="212" t="str">
        <f t="shared" si="14"/>
        <v>2. LIGA MUŽI D   2014 - 2015_41986</v>
      </c>
    </row>
    <row r="466" spans="1:9" ht="18">
      <c r="A466" s="202" t="s">
        <v>747</v>
      </c>
      <c r="B466" s="205" t="s">
        <v>4</v>
      </c>
      <c r="C466" s="204">
        <v>41986</v>
      </c>
      <c r="D466" s="203" t="s">
        <v>750</v>
      </c>
      <c r="E466" s="196">
        <v>0.4166666666666667</v>
      </c>
      <c r="F466" s="210">
        <f t="shared" si="15"/>
        <v>2</v>
      </c>
      <c r="G466" s="197" t="s">
        <v>756</v>
      </c>
      <c r="H466" s="197" t="s">
        <v>759</v>
      </c>
      <c r="I466" s="212" t="str">
        <f t="shared" si="14"/>
        <v>2. LIGA MUŽI D   2014 - 2015_41986</v>
      </c>
    </row>
    <row r="467" spans="1:9" ht="18">
      <c r="A467" s="202" t="s">
        <v>747</v>
      </c>
      <c r="B467" s="205" t="s">
        <v>4</v>
      </c>
      <c r="C467" s="204">
        <v>41986</v>
      </c>
      <c r="D467" s="203" t="s">
        <v>750</v>
      </c>
      <c r="E467" s="196">
        <v>0.4166666666666667</v>
      </c>
      <c r="F467" s="210">
        <f t="shared" si="15"/>
        <v>3</v>
      </c>
      <c r="G467" s="197" t="s">
        <v>758</v>
      </c>
      <c r="H467" s="197" t="s">
        <v>754</v>
      </c>
      <c r="I467" s="212" t="str">
        <f t="shared" si="14"/>
        <v>2. LIGA MUŽI D   2014 - 2015_41986</v>
      </c>
    </row>
    <row r="468" spans="1:9" ht="18">
      <c r="A468" s="202" t="s">
        <v>747</v>
      </c>
      <c r="B468" s="205" t="s">
        <v>4</v>
      </c>
      <c r="C468" s="204">
        <v>41986</v>
      </c>
      <c r="D468" s="203" t="s">
        <v>750</v>
      </c>
      <c r="E468" s="196">
        <v>0.5</v>
      </c>
      <c r="F468" s="210">
        <f t="shared" si="15"/>
        <v>4</v>
      </c>
      <c r="G468" s="197" t="s">
        <v>756</v>
      </c>
      <c r="H468" s="197" t="s">
        <v>757</v>
      </c>
      <c r="I468" s="212" t="str">
        <f t="shared" si="14"/>
        <v>2. LIGA MUŽI D   2014 - 2015_41986</v>
      </c>
    </row>
    <row r="469" spans="1:9" ht="18">
      <c r="A469" s="202" t="s">
        <v>747</v>
      </c>
      <c r="B469" s="205" t="s">
        <v>4</v>
      </c>
      <c r="C469" s="204">
        <v>41986</v>
      </c>
      <c r="D469" s="203" t="s">
        <v>750</v>
      </c>
      <c r="E469" s="196">
        <v>0.5</v>
      </c>
      <c r="F469" s="210">
        <f t="shared" si="15"/>
        <v>5</v>
      </c>
      <c r="G469" s="197" t="s">
        <v>758</v>
      </c>
      <c r="H469" s="197" t="s">
        <v>759</v>
      </c>
      <c r="I469" s="212" t="str">
        <f t="shared" si="14"/>
        <v>2. LIGA MUŽI D   2014 - 2015_41986</v>
      </c>
    </row>
    <row r="470" spans="1:9" ht="18">
      <c r="A470" s="202" t="s">
        <v>747</v>
      </c>
      <c r="B470" s="205" t="s">
        <v>4</v>
      </c>
      <c r="C470" s="204">
        <v>41986</v>
      </c>
      <c r="D470" s="203" t="s">
        <v>750</v>
      </c>
      <c r="E470" s="196">
        <v>0.5</v>
      </c>
      <c r="F470" s="210">
        <f t="shared" si="15"/>
        <v>6</v>
      </c>
      <c r="G470" s="197" t="s">
        <v>755</v>
      </c>
      <c r="H470" s="197" t="s">
        <v>754</v>
      </c>
      <c r="I470" s="212" t="str">
        <f t="shared" si="14"/>
        <v>2. LIGA MUŽI D   2014 - 2015_41986</v>
      </c>
    </row>
    <row r="471" spans="1:9" ht="18">
      <c r="A471" s="202" t="s">
        <v>747</v>
      </c>
      <c r="B471" s="206" t="s">
        <v>5</v>
      </c>
      <c r="C471" s="207">
        <v>41987</v>
      </c>
      <c r="D471" s="208" t="s">
        <v>751</v>
      </c>
      <c r="E471" s="199">
        <v>0.4166666666666667</v>
      </c>
      <c r="F471" s="210">
        <f t="shared" si="15"/>
        <v>1</v>
      </c>
      <c r="G471" s="200" t="s">
        <v>758</v>
      </c>
      <c r="H471" s="200" t="s">
        <v>757</v>
      </c>
      <c r="I471" s="212" t="str">
        <f t="shared" si="14"/>
        <v>2. LIGA MUŽI D   2014 - 2015_41987</v>
      </c>
    </row>
    <row r="472" spans="1:9" ht="18">
      <c r="A472" s="202" t="s">
        <v>747</v>
      </c>
      <c r="B472" s="206" t="s">
        <v>5</v>
      </c>
      <c r="C472" s="207">
        <v>41987</v>
      </c>
      <c r="D472" s="208" t="s">
        <v>751</v>
      </c>
      <c r="E472" s="199">
        <v>0.4166666666666667</v>
      </c>
      <c r="F472" s="210">
        <f t="shared" si="15"/>
        <v>2</v>
      </c>
      <c r="G472" s="200" t="s">
        <v>755</v>
      </c>
      <c r="H472" s="200" t="s">
        <v>756</v>
      </c>
      <c r="I472" s="212" t="str">
        <f t="shared" si="14"/>
        <v>2. LIGA MUŽI D   2014 - 2015_41987</v>
      </c>
    </row>
    <row r="473" spans="1:9" ht="18">
      <c r="A473" s="202" t="s">
        <v>747</v>
      </c>
      <c r="B473" s="206" t="s">
        <v>5</v>
      </c>
      <c r="C473" s="207">
        <v>41987</v>
      </c>
      <c r="D473" s="208" t="s">
        <v>751</v>
      </c>
      <c r="E473" s="199">
        <v>0.5</v>
      </c>
      <c r="F473" s="210">
        <f t="shared" si="15"/>
        <v>3</v>
      </c>
      <c r="G473" s="200" t="s">
        <v>759</v>
      </c>
      <c r="H473" s="200" t="s">
        <v>754</v>
      </c>
      <c r="I473" s="212" t="str">
        <f t="shared" si="14"/>
        <v>2. LIGA MUŽI D   2014 - 2015_41987</v>
      </c>
    </row>
    <row r="474" spans="1:9" ht="18">
      <c r="A474" s="202" t="s">
        <v>747</v>
      </c>
      <c r="B474" s="206" t="s">
        <v>5</v>
      </c>
      <c r="C474" s="207">
        <v>41987</v>
      </c>
      <c r="D474" s="208" t="s">
        <v>751</v>
      </c>
      <c r="E474" s="199">
        <v>0.5</v>
      </c>
      <c r="F474" s="210">
        <f t="shared" si="15"/>
        <v>4</v>
      </c>
      <c r="G474" s="200" t="s">
        <v>755</v>
      </c>
      <c r="H474" s="200" t="s">
        <v>758</v>
      </c>
      <c r="I474" s="212" t="str">
        <f t="shared" si="14"/>
        <v>2. LIGA MUŽI D   2014 - 2015_41987</v>
      </c>
    </row>
    <row r="475" spans="1:9" ht="18">
      <c r="A475" s="202" t="s">
        <v>747</v>
      </c>
      <c r="B475" s="206" t="s">
        <v>5</v>
      </c>
      <c r="C475" s="207">
        <v>41987</v>
      </c>
      <c r="D475" s="208" t="s">
        <v>751</v>
      </c>
      <c r="E475" s="199">
        <v>0.5833333333333334</v>
      </c>
      <c r="F475" s="210">
        <f t="shared" si="15"/>
        <v>5</v>
      </c>
      <c r="G475" s="200" t="s">
        <v>759</v>
      </c>
      <c r="H475" s="200" t="s">
        <v>757</v>
      </c>
      <c r="I475" s="212" t="str">
        <f t="shared" si="14"/>
        <v>2. LIGA MUŽI D   2014 - 2015_41987</v>
      </c>
    </row>
    <row r="476" spans="1:9" ht="18">
      <c r="A476" s="202" t="s">
        <v>747</v>
      </c>
      <c r="B476" s="206" t="s">
        <v>5</v>
      </c>
      <c r="C476" s="207">
        <v>41987</v>
      </c>
      <c r="D476" s="208" t="s">
        <v>751</v>
      </c>
      <c r="E476" s="199">
        <v>0.5833333333333334</v>
      </c>
      <c r="F476" s="210">
        <f t="shared" si="15"/>
        <v>6</v>
      </c>
      <c r="G476" s="200" t="s">
        <v>756</v>
      </c>
      <c r="H476" s="200" t="s">
        <v>754</v>
      </c>
      <c r="I476" s="212" t="str">
        <f t="shared" si="14"/>
        <v>2. LIGA MUŽI D   2014 - 2015_41987</v>
      </c>
    </row>
    <row r="477" spans="1:9" ht="18">
      <c r="A477" s="202" t="s">
        <v>747</v>
      </c>
      <c r="B477" s="205" t="s">
        <v>6</v>
      </c>
      <c r="C477" s="204">
        <v>42049</v>
      </c>
      <c r="D477" s="203" t="s">
        <v>752</v>
      </c>
      <c r="E477" s="196">
        <v>0.4166666666666667</v>
      </c>
      <c r="F477" s="210">
        <f t="shared" si="15"/>
        <v>1</v>
      </c>
      <c r="G477" s="197" t="s">
        <v>759</v>
      </c>
      <c r="H477" s="198" t="s">
        <v>755</v>
      </c>
      <c r="I477" s="212" t="str">
        <f t="shared" si="14"/>
        <v>2. LIGA MUŽI D   2014 - 2015_42049</v>
      </c>
    </row>
    <row r="478" spans="1:9" ht="18">
      <c r="A478" s="202" t="s">
        <v>747</v>
      </c>
      <c r="B478" s="205" t="s">
        <v>6</v>
      </c>
      <c r="C478" s="204">
        <v>42049</v>
      </c>
      <c r="D478" s="203" t="s">
        <v>752</v>
      </c>
      <c r="E478" s="196">
        <v>0.4166666666666667</v>
      </c>
      <c r="F478" s="210">
        <f t="shared" si="15"/>
        <v>2</v>
      </c>
      <c r="G478" s="197" t="s">
        <v>756</v>
      </c>
      <c r="H478" s="197" t="s">
        <v>758</v>
      </c>
      <c r="I478" s="212" t="str">
        <f t="shared" si="14"/>
        <v>2. LIGA MUŽI D   2014 - 2015_42049</v>
      </c>
    </row>
    <row r="479" spans="1:9" ht="18">
      <c r="A479" s="202" t="s">
        <v>747</v>
      </c>
      <c r="B479" s="205" t="s">
        <v>6</v>
      </c>
      <c r="C479" s="204">
        <v>42049</v>
      </c>
      <c r="D479" s="203" t="s">
        <v>752</v>
      </c>
      <c r="E479" s="196">
        <v>0.4166666666666667</v>
      </c>
      <c r="F479" s="210">
        <f t="shared" si="15"/>
        <v>3</v>
      </c>
      <c r="G479" s="197" t="s">
        <v>757</v>
      </c>
      <c r="H479" s="197" t="s">
        <v>754</v>
      </c>
      <c r="I479" s="212" t="str">
        <f t="shared" si="14"/>
        <v>2. LIGA MUŽI D   2014 - 2015_42049</v>
      </c>
    </row>
    <row r="480" spans="1:9" ht="18">
      <c r="A480" s="202" t="s">
        <v>747</v>
      </c>
      <c r="B480" s="205" t="s">
        <v>6</v>
      </c>
      <c r="C480" s="204">
        <v>42049</v>
      </c>
      <c r="D480" s="203" t="s">
        <v>752</v>
      </c>
      <c r="E480" s="196">
        <v>0.5</v>
      </c>
      <c r="F480" s="210">
        <f t="shared" si="15"/>
        <v>4</v>
      </c>
      <c r="G480" s="197" t="s">
        <v>756</v>
      </c>
      <c r="H480" s="197" t="s">
        <v>759</v>
      </c>
      <c r="I480" s="212" t="str">
        <f t="shared" si="14"/>
        <v>2. LIGA MUŽI D   2014 - 2015_42049</v>
      </c>
    </row>
    <row r="481" spans="1:9" ht="18">
      <c r="A481" s="202" t="s">
        <v>747</v>
      </c>
      <c r="B481" s="205" t="s">
        <v>6</v>
      </c>
      <c r="C481" s="204">
        <v>42049</v>
      </c>
      <c r="D481" s="203" t="s">
        <v>752</v>
      </c>
      <c r="E481" s="196">
        <v>0.5</v>
      </c>
      <c r="F481" s="210">
        <f t="shared" si="15"/>
        <v>5</v>
      </c>
      <c r="G481" s="197" t="s">
        <v>758</v>
      </c>
      <c r="H481" s="197" t="s">
        <v>754</v>
      </c>
      <c r="I481" s="212" t="str">
        <f t="shared" si="14"/>
        <v>2. LIGA MUŽI D   2014 - 2015_42049</v>
      </c>
    </row>
    <row r="482" spans="1:9" ht="18">
      <c r="A482" s="202" t="s">
        <v>747</v>
      </c>
      <c r="B482" s="205" t="s">
        <v>6</v>
      </c>
      <c r="C482" s="204">
        <v>42049</v>
      </c>
      <c r="D482" s="203" t="s">
        <v>752</v>
      </c>
      <c r="E482" s="196">
        <v>0.5</v>
      </c>
      <c r="F482" s="210">
        <f t="shared" si="15"/>
        <v>6</v>
      </c>
      <c r="G482" s="197" t="s">
        <v>755</v>
      </c>
      <c r="H482" s="197" t="s">
        <v>757</v>
      </c>
      <c r="I482" s="212" t="str">
        <f t="shared" si="14"/>
        <v>2. LIGA MUŽI D   2014 - 2015_42049</v>
      </c>
    </row>
    <row r="483" spans="1:9" ht="18">
      <c r="A483" s="202" t="s">
        <v>747</v>
      </c>
      <c r="B483" s="206" t="s">
        <v>62</v>
      </c>
      <c r="C483" s="207">
        <v>42050</v>
      </c>
      <c r="D483" s="208" t="s">
        <v>750</v>
      </c>
      <c r="E483" s="199">
        <v>0.4166666666666667</v>
      </c>
      <c r="F483" s="210">
        <f t="shared" si="15"/>
        <v>1</v>
      </c>
      <c r="G483" s="200" t="s">
        <v>755</v>
      </c>
      <c r="H483" s="200" t="s">
        <v>754</v>
      </c>
      <c r="I483" s="212" t="str">
        <f t="shared" si="14"/>
        <v>2. LIGA MUŽI D   2014 - 2015_42050</v>
      </c>
    </row>
    <row r="484" spans="1:9" ht="18">
      <c r="A484" s="202" t="s">
        <v>747</v>
      </c>
      <c r="B484" s="206" t="s">
        <v>62</v>
      </c>
      <c r="C484" s="207">
        <v>42050</v>
      </c>
      <c r="D484" s="208" t="s">
        <v>750</v>
      </c>
      <c r="E484" s="199">
        <v>0.4166666666666667</v>
      </c>
      <c r="F484" s="210">
        <f t="shared" si="15"/>
        <v>2</v>
      </c>
      <c r="G484" s="200" t="s">
        <v>757</v>
      </c>
      <c r="H484" s="200" t="s">
        <v>756</v>
      </c>
      <c r="I484" s="212" t="str">
        <f t="shared" si="14"/>
        <v>2. LIGA MUŽI D   2014 - 2015_42050</v>
      </c>
    </row>
    <row r="485" spans="1:9" ht="18">
      <c r="A485" s="202" t="s">
        <v>747</v>
      </c>
      <c r="B485" s="206" t="s">
        <v>62</v>
      </c>
      <c r="C485" s="207">
        <v>42050</v>
      </c>
      <c r="D485" s="208" t="s">
        <v>750</v>
      </c>
      <c r="E485" s="199">
        <v>0.4166666666666667</v>
      </c>
      <c r="F485" s="210">
        <f t="shared" si="15"/>
        <v>3</v>
      </c>
      <c r="G485" s="200" t="s">
        <v>758</v>
      </c>
      <c r="H485" s="200" t="s">
        <v>759</v>
      </c>
      <c r="I485" s="212" t="str">
        <f t="shared" si="14"/>
        <v>2. LIGA MUŽI D   2014 - 2015_42050</v>
      </c>
    </row>
    <row r="486" spans="1:9" ht="18">
      <c r="A486" s="202" t="s">
        <v>747</v>
      </c>
      <c r="B486" s="206" t="s">
        <v>62</v>
      </c>
      <c r="C486" s="207">
        <v>42050</v>
      </c>
      <c r="D486" s="208" t="s">
        <v>750</v>
      </c>
      <c r="E486" s="199">
        <v>0.5</v>
      </c>
      <c r="F486" s="210">
        <f t="shared" si="15"/>
        <v>4</v>
      </c>
      <c r="G486" s="200" t="s">
        <v>755</v>
      </c>
      <c r="H486" s="200" t="s">
        <v>756</v>
      </c>
      <c r="I486" s="212" t="str">
        <f t="shared" si="14"/>
        <v>2. LIGA MUŽI D   2014 - 2015_42050</v>
      </c>
    </row>
    <row r="487" spans="1:9" ht="18">
      <c r="A487" s="202" t="s">
        <v>747</v>
      </c>
      <c r="B487" s="206" t="s">
        <v>62</v>
      </c>
      <c r="C487" s="207">
        <v>42050</v>
      </c>
      <c r="D487" s="208" t="s">
        <v>750</v>
      </c>
      <c r="E487" s="199">
        <v>0.5</v>
      </c>
      <c r="F487" s="210">
        <f t="shared" si="15"/>
        <v>5</v>
      </c>
      <c r="G487" s="200" t="s">
        <v>758</v>
      </c>
      <c r="H487" s="200" t="s">
        <v>757</v>
      </c>
      <c r="I487" s="212" t="str">
        <f t="shared" si="14"/>
        <v>2. LIGA MUŽI D   2014 - 2015_42050</v>
      </c>
    </row>
    <row r="488" spans="1:9" ht="18">
      <c r="A488" s="202" t="s">
        <v>747</v>
      </c>
      <c r="B488" s="206" t="s">
        <v>62</v>
      </c>
      <c r="C488" s="207">
        <v>42050</v>
      </c>
      <c r="D488" s="208" t="s">
        <v>750</v>
      </c>
      <c r="E488" s="199">
        <v>0.5</v>
      </c>
      <c r="F488" s="210">
        <f t="shared" si="15"/>
        <v>6</v>
      </c>
      <c r="G488" s="200" t="s">
        <v>759</v>
      </c>
      <c r="H488" s="200" t="s">
        <v>754</v>
      </c>
      <c r="I488" s="212" t="str">
        <f t="shared" si="14"/>
        <v>2. LIGA MUŽI D   2014 - 2015_42050</v>
      </c>
    </row>
    <row r="489" spans="1:9" ht="18">
      <c r="A489" s="202" t="s">
        <v>747</v>
      </c>
      <c r="B489" s="205" t="s">
        <v>78</v>
      </c>
      <c r="C489" s="204">
        <v>42133</v>
      </c>
      <c r="D489" s="203" t="s">
        <v>753</v>
      </c>
      <c r="E489" s="196">
        <v>0.4166666666666667</v>
      </c>
      <c r="F489" s="210">
        <f t="shared" si="15"/>
        <v>1</v>
      </c>
      <c r="G489" s="197" t="s">
        <v>757</v>
      </c>
      <c r="H489" s="198" t="s">
        <v>759</v>
      </c>
      <c r="I489" s="212" t="str">
        <f t="shared" si="14"/>
        <v>2. LIGA MUŽI D   2014 - 2015_42133</v>
      </c>
    </row>
    <row r="490" spans="1:9" ht="18">
      <c r="A490" s="202" t="s">
        <v>747</v>
      </c>
      <c r="B490" s="205" t="s">
        <v>78</v>
      </c>
      <c r="C490" s="204">
        <v>42133</v>
      </c>
      <c r="D490" s="203" t="s">
        <v>753</v>
      </c>
      <c r="E490" s="196">
        <v>0.4166666666666667</v>
      </c>
      <c r="F490" s="210">
        <f t="shared" si="15"/>
        <v>2</v>
      </c>
      <c r="G490" s="197" t="s">
        <v>755</v>
      </c>
      <c r="H490" s="197" t="s">
        <v>758</v>
      </c>
      <c r="I490" s="212" t="str">
        <f t="shared" si="14"/>
        <v>2. LIGA MUŽI D   2014 - 2015_42133</v>
      </c>
    </row>
    <row r="491" spans="1:9" ht="18">
      <c r="A491" s="202" t="s">
        <v>747</v>
      </c>
      <c r="B491" s="205" t="s">
        <v>78</v>
      </c>
      <c r="C491" s="204">
        <v>42133</v>
      </c>
      <c r="D491" s="203" t="s">
        <v>753</v>
      </c>
      <c r="E491" s="196">
        <v>0.4166666666666667</v>
      </c>
      <c r="F491" s="210">
        <f t="shared" si="15"/>
        <v>3</v>
      </c>
      <c r="G491" s="197" t="s">
        <v>756</v>
      </c>
      <c r="H491" s="197" t="s">
        <v>754</v>
      </c>
      <c r="I491" s="212" t="str">
        <f t="shared" si="14"/>
        <v>2. LIGA MUŽI D   2014 - 2015_42133</v>
      </c>
    </row>
    <row r="492" spans="1:9" ht="18">
      <c r="A492" s="202" t="s">
        <v>747</v>
      </c>
      <c r="B492" s="205" t="s">
        <v>78</v>
      </c>
      <c r="C492" s="204">
        <v>42133</v>
      </c>
      <c r="D492" s="203" t="s">
        <v>753</v>
      </c>
      <c r="E492" s="196">
        <v>0.5</v>
      </c>
      <c r="F492" s="210">
        <f t="shared" si="15"/>
        <v>4</v>
      </c>
      <c r="G492" s="197" t="s">
        <v>755</v>
      </c>
      <c r="H492" s="197" t="s">
        <v>759</v>
      </c>
      <c r="I492" s="212" t="str">
        <f t="shared" si="14"/>
        <v>2. LIGA MUŽI D   2014 - 2015_42133</v>
      </c>
    </row>
    <row r="493" spans="1:9" ht="18">
      <c r="A493" s="202" t="s">
        <v>747</v>
      </c>
      <c r="B493" s="205" t="s">
        <v>78</v>
      </c>
      <c r="C493" s="204">
        <v>42133</v>
      </c>
      <c r="D493" s="203" t="s">
        <v>753</v>
      </c>
      <c r="E493" s="196">
        <v>0.5</v>
      </c>
      <c r="F493" s="210">
        <f t="shared" si="15"/>
        <v>5</v>
      </c>
      <c r="G493" s="197" t="s">
        <v>756</v>
      </c>
      <c r="H493" s="197" t="s">
        <v>758</v>
      </c>
      <c r="I493" s="212" t="str">
        <f t="shared" si="14"/>
        <v>2. LIGA MUŽI D   2014 - 2015_42133</v>
      </c>
    </row>
    <row r="494" spans="1:9" ht="18">
      <c r="A494" s="202" t="s">
        <v>747</v>
      </c>
      <c r="B494" s="205" t="s">
        <v>78</v>
      </c>
      <c r="C494" s="204">
        <v>42133</v>
      </c>
      <c r="D494" s="203" t="s">
        <v>753</v>
      </c>
      <c r="E494" s="196">
        <v>0.5</v>
      </c>
      <c r="F494" s="210">
        <f t="shared" si="15"/>
        <v>6</v>
      </c>
      <c r="G494" s="197" t="s">
        <v>757</v>
      </c>
      <c r="H494" s="197" t="s">
        <v>754</v>
      </c>
      <c r="I494" s="212" t="str">
        <f t="shared" si="14"/>
        <v>2. LIGA MUŽI D   2014 - 2015_42133</v>
      </c>
    </row>
    <row r="495" spans="1:9" ht="18">
      <c r="A495" s="202" t="s">
        <v>747</v>
      </c>
      <c r="B495" s="206" t="s">
        <v>79</v>
      </c>
      <c r="C495" s="207">
        <v>42134</v>
      </c>
      <c r="D495" s="208" t="s">
        <v>752</v>
      </c>
      <c r="E495" s="199">
        <v>0.4166666666666667</v>
      </c>
      <c r="F495" s="210">
        <f t="shared" si="15"/>
        <v>1</v>
      </c>
      <c r="G495" s="200" t="s">
        <v>759</v>
      </c>
      <c r="H495" s="200" t="s">
        <v>756</v>
      </c>
      <c r="I495" s="212" t="str">
        <f t="shared" si="14"/>
        <v>2. LIGA MUŽI D   2014 - 2015_42134</v>
      </c>
    </row>
    <row r="496" spans="1:9" ht="18">
      <c r="A496" s="202" t="s">
        <v>747</v>
      </c>
      <c r="B496" s="206" t="s">
        <v>79</v>
      </c>
      <c r="C496" s="207">
        <v>42134</v>
      </c>
      <c r="D496" s="208" t="s">
        <v>752</v>
      </c>
      <c r="E496" s="199">
        <v>0.4166666666666667</v>
      </c>
      <c r="F496" s="210">
        <f t="shared" si="15"/>
        <v>2</v>
      </c>
      <c r="G496" s="200" t="s">
        <v>755</v>
      </c>
      <c r="H496" s="200" t="s">
        <v>757</v>
      </c>
      <c r="I496" s="212" t="str">
        <f t="shared" si="14"/>
        <v>2. LIGA MUŽI D   2014 - 2015_42134</v>
      </c>
    </row>
    <row r="497" spans="1:9" ht="18">
      <c r="A497" s="202" t="s">
        <v>747</v>
      </c>
      <c r="B497" s="206" t="s">
        <v>79</v>
      </c>
      <c r="C497" s="207">
        <v>42134</v>
      </c>
      <c r="D497" s="208" t="s">
        <v>752</v>
      </c>
      <c r="E497" s="199">
        <v>0.4166666666666667</v>
      </c>
      <c r="F497" s="210">
        <f t="shared" si="15"/>
        <v>3</v>
      </c>
      <c r="G497" s="200" t="s">
        <v>758</v>
      </c>
      <c r="H497" s="200" t="s">
        <v>754</v>
      </c>
      <c r="I497" s="212" t="str">
        <f t="shared" si="14"/>
        <v>2. LIGA MUŽI D   2014 - 2015_42134</v>
      </c>
    </row>
    <row r="498" spans="1:9" ht="18">
      <c r="A498" s="202" t="s">
        <v>760</v>
      </c>
      <c r="B498" s="205" t="s">
        <v>60</v>
      </c>
      <c r="C498" s="204">
        <v>41930</v>
      </c>
      <c r="D498" s="203" t="s">
        <v>761</v>
      </c>
      <c r="E498" s="196">
        <v>0.4166666666666667</v>
      </c>
      <c r="F498" s="210">
        <f t="shared" si="15"/>
        <v>1</v>
      </c>
      <c r="G498" s="197" t="s">
        <v>768</v>
      </c>
      <c r="H498" s="198" t="s">
        <v>769</v>
      </c>
      <c r="I498" s="212" t="str">
        <f t="shared" si="14"/>
        <v>2. LIGA MUŽI C   2014 - 2015_41930</v>
      </c>
    </row>
    <row r="499" spans="1:9" ht="18">
      <c r="A499" s="202" t="s">
        <v>760</v>
      </c>
      <c r="B499" s="205" t="s">
        <v>60</v>
      </c>
      <c r="C499" s="204">
        <v>41930</v>
      </c>
      <c r="D499" s="203" t="s">
        <v>761</v>
      </c>
      <c r="E499" s="196">
        <v>0.4166666666666667</v>
      </c>
      <c r="F499" s="210">
        <f t="shared" si="15"/>
        <v>2</v>
      </c>
      <c r="G499" s="197" t="s">
        <v>770</v>
      </c>
      <c r="H499" s="197" t="s">
        <v>771</v>
      </c>
      <c r="I499" s="212" t="str">
        <f t="shared" si="14"/>
        <v>2. LIGA MUŽI C   2014 - 2015_41930</v>
      </c>
    </row>
    <row r="500" spans="1:9" ht="18">
      <c r="A500" s="202" t="s">
        <v>760</v>
      </c>
      <c r="B500" s="205" t="s">
        <v>60</v>
      </c>
      <c r="C500" s="204">
        <v>41930</v>
      </c>
      <c r="D500" s="203" t="s">
        <v>761</v>
      </c>
      <c r="E500" s="196">
        <v>0.4166666666666667</v>
      </c>
      <c r="F500" s="210">
        <f t="shared" si="15"/>
        <v>3</v>
      </c>
      <c r="G500" s="197" t="s">
        <v>772</v>
      </c>
      <c r="H500" s="197" t="s">
        <v>773</v>
      </c>
      <c r="I500" s="212" t="str">
        <f t="shared" si="14"/>
        <v>2. LIGA MUŽI C   2014 - 2015_41930</v>
      </c>
    </row>
    <row r="501" spans="1:9" ht="18">
      <c r="A501" s="202" t="s">
        <v>760</v>
      </c>
      <c r="B501" s="205" t="s">
        <v>60</v>
      </c>
      <c r="C501" s="204">
        <v>41930</v>
      </c>
      <c r="D501" s="203" t="s">
        <v>761</v>
      </c>
      <c r="E501" s="196">
        <v>0.5</v>
      </c>
      <c r="F501" s="210">
        <f t="shared" si="15"/>
        <v>4</v>
      </c>
      <c r="G501" s="197" t="s">
        <v>770</v>
      </c>
      <c r="H501" s="197" t="s">
        <v>768</v>
      </c>
      <c r="I501" s="212" t="str">
        <f t="shared" si="14"/>
        <v>2. LIGA MUŽI C   2014 - 2015_41930</v>
      </c>
    </row>
    <row r="502" spans="1:9" ht="18">
      <c r="A502" s="202" t="s">
        <v>760</v>
      </c>
      <c r="B502" s="205" t="s">
        <v>60</v>
      </c>
      <c r="C502" s="204">
        <v>41930</v>
      </c>
      <c r="D502" s="203" t="s">
        <v>761</v>
      </c>
      <c r="E502" s="196">
        <v>0.5</v>
      </c>
      <c r="F502" s="210">
        <f t="shared" si="15"/>
        <v>5</v>
      </c>
      <c r="G502" s="197" t="s">
        <v>772</v>
      </c>
      <c r="H502" s="197" t="s">
        <v>769</v>
      </c>
      <c r="I502" s="212" t="str">
        <f t="shared" si="14"/>
        <v>2. LIGA MUŽI C   2014 - 2015_41930</v>
      </c>
    </row>
    <row r="503" spans="1:9" ht="18">
      <c r="A503" s="202" t="s">
        <v>760</v>
      </c>
      <c r="B503" s="205" t="s">
        <v>60</v>
      </c>
      <c r="C503" s="204">
        <v>41930</v>
      </c>
      <c r="D503" s="203" t="s">
        <v>761</v>
      </c>
      <c r="E503" s="196">
        <v>0.5</v>
      </c>
      <c r="F503" s="210">
        <f t="shared" si="15"/>
        <v>6</v>
      </c>
      <c r="G503" s="197" t="s">
        <v>771</v>
      </c>
      <c r="H503" s="197" t="s">
        <v>773</v>
      </c>
      <c r="I503" s="212" t="str">
        <f t="shared" si="14"/>
        <v>2. LIGA MUŽI C   2014 - 2015_41930</v>
      </c>
    </row>
    <row r="504" spans="1:9" ht="18">
      <c r="A504" s="202" t="s">
        <v>760</v>
      </c>
      <c r="B504" s="206" t="s">
        <v>3</v>
      </c>
      <c r="C504" s="207">
        <v>41931</v>
      </c>
      <c r="D504" s="208" t="s">
        <v>762</v>
      </c>
      <c r="E504" s="199">
        <v>0.4166666666666667</v>
      </c>
      <c r="F504" s="210">
        <f t="shared" si="15"/>
        <v>1</v>
      </c>
      <c r="G504" s="200" t="s">
        <v>771</v>
      </c>
      <c r="H504" s="200" t="s">
        <v>768</v>
      </c>
      <c r="I504" s="212" t="str">
        <f t="shared" si="14"/>
        <v>2. LIGA MUŽI C   2014 - 2015_41931</v>
      </c>
    </row>
    <row r="505" spans="1:9" ht="18">
      <c r="A505" s="202" t="s">
        <v>760</v>
      </c>
      <c r="B505" s="206" t="s">
        <v>3</v>
      </c>
      <c r="C505" s="207">
        <v>41931</v>
      </c>
      <c r="D505" s="208" t="s">
        <v>762</v>
      </c>
      <c r="E505" s="199">
        <v>0.4166666666666667</v>
      </c>
      <c r="F505" s="210">
        <f t="shared" si="15"/>
        <v>2</v>
      </c>
      <c r="G505" s="200" t="s">
        <v>770</v>
      </c>
      <c r="H505" s="200" t="s">
        <v>772</v>
      </c>
      <c r="I505" s="212" t="str">
        <f t="shared" si="14"/>
        <v>2. LIGA MUŽI C   2014 - 2015_41931</v>
      </c>
    </row>
    <row r="506" spans="1:9" ht="18">
      <c r="A506" s="202" t="s">
        <v>760</v>
      </c>
      <c r="B506" s="206" t="s">
        <v>3</v>
      </c>
      <c r="C506" s="207">
        <v>41931</v>
      </c>
      <c r="D506" s="208" t="s">
        <v>762</v>
      </c>
      <c r="E506" s="199">
        <v>0.4166666666666667</v>
      </c>
      <c r="F506" s="210">
        <f t="shared" si="15"/>
        <v>3</v>
      </c>
      <c r="G506" s="200" t="s">
        <v>773</v>
      </c>
      <c r="H506" s="200" t="s">
        <v>769</v>
      </c>
      <c r="I506" s="212" t="str">
        <f t="shared" si="14"/>
        <v>2. LIGA MUŽI C   2014 - 2015_41931</v>
      </c>
    </row>
    <row r="507" spans="1:9" ht="18">
      <c r="A507" s="202" t="s">
        <v>760</v>
      </c>
      <c r="B507" s="206" t="s">
        <v>3</v>
      </c>
      <c r="C507" s="207">
        <v>41931</v>
      </c>
      <c r="D507" s="208" t="s">
        <v>762</v>
      </c>
      <c r="E507" s="199">
        <v>0.5</v>
      </c>
      <c r="F507" s="210">
        <f t="shared" si="15"/>
        <v>4</v>
      </c>
      <c r="G507" s="200" t="s">
        <v>770</v>
      </c>
      <c r="H507" s="200" t="s">
        <v>773</v>
      </c>
      <c r="I507" s="212" t="str">
        <f t="shared" si="14"/>
        <v>2. LIGA MUŽI C   2014 - 2015_41931</v>
      </c>
    </row>
    <row r="508" spans="1:9" ht="18">
      <c r="A508" s="202" t="s">
        <v>760</v>
      </c>
      <c r="B508" s="206" t="s">
        <v>3</v>
      </c>
      <c r="C508" s="207">
        <v>41931</v>
      </c>
      <c r="D508" s="208" t="s">
        <v>762</v>
      </c>
      <c r="E508" s="199">
        <v>0.5</v>
      </c>
      <c r="F508" s="210">
        <f t="shared" si="15"/>
        <v>5</v>
      </c>
      <c r="G508" s="200" t="s">
        <v>768</v>
      </c>
      <c r="H508" s="200" t="s">
        <v>772</v>
      </c>
      <c r="I508" s="212" t="str">
        <f t="shared" si="14"/>
        <v>2. LIGA MUŽI C   2014 - 2015_41931</v>
      </c>
    </row>
    <row r="509" spans="1:9" ht="18">
      <c r="A509" s="202" t="s">
        <v>760</v>
      </c>
      <c r="B509" s="206" t="s">
        <v>3</v>
      </c>
      <c r="C509" s="207">
        <v>41931</v>
      </c>
      <c r="D509" s="208" t="s">
        <v>762</v>
      </c>
      <c r="E509" s="199">
        <v>0.5</v>
      </c>
      <c r="F509" s="210">
        <f t="shared" si="15"/>
        <v>6</v>
      </c>
      <c r="G509" s="200" t="s">
        <v>769</v>
      </c>
      <c r="H509" s="200" t="s">
        <v>771</v>
      </c>
      <c r="I509" s="212" t="str">
        <f t="shared" si="14"/>
        <v>2. LIGA MUŽI C   2014 - 2015_41931</v>
      </c>
    </row>
    <row r="510" spans="1:9" ht="18">
      <c r="A510" s="202" t="s">
        <v>760</v>
      </c>
      <c r="B510" s="205" t="s">
        <v>4</v>
      </c>
      <c r="C510" s="204">
        <v>41986</v>
      </c>
      <c r="D510" s="203" t="s">
        <v>763</v>
      </c>
      <c r="E510" s="196">
        <v>0.4166666666666667</v>
      </c>
      <c r="F510" s="210">
        <f t="shared" si="15"/>
        <v>1</v>
      </c>
      <c r="G510" s="197" t="s">
        <v>770</v>
      </c>
      <c r="H510" s="198" t="s">
        <v>769</v>
      </c>
      <c r="I510" s="212" t="str">
        <f t="shared" si="14"/>
        <v>2. LIGA MUŽI C   2014 - 2015_41986</v>
      </c>
    </row>
    <row r="511" spans="1:9" ht="18">
      <c r="A511" s="202" t="s">
        <v>760</v>
      </c>
      <c r="B511" s="205" t="s">
        <v>4</v>
      </c>
      <c r="C511" s="204">
        <v>41986</v>
      </c>
      <c r="D511" s="203" t="s">
        <v>763</v>
      </c>
      <c r="E511" s="196">
        <v>0.4166666666666667</v>
      </c>
      <c r="F511" s="210">
        <f t="shared" si="15"/>
        <v>2</v>
      </c>
      <c r="G511" s="197" t="s">
        <v>768</v>
      </c>
      <c r="H511" s="197" t="s">
        <v>773</v>
      </c>
      <c r="I511" s="212" t="str">
        <f t="shared" si="14"/>
        <v>2. LIGA MUŽI C   2014 - 2015_41986</v>
      </c>
    </row>
    <row r="512" spans="1:9" ht="18">
      <c r="A512" s="202" t="s">
        <v>760</v>
      </c>
      <c r="B512" s="205" t="s">
        <v>4</v>
      </c>
      <c r="C512" s="204">
        <v>41986</v>
      </c>
      <c r="D512" s="203" t="s">
        <v>763</v>
      </c>
      <c r="E512" s="196">
        <v>0.4166666666666667</v>
      </c>
      <c r="F512" s="210">
        <f t="shared" si="15"/>
        <v>3</v>
      </c>
      <c r="G512" s="197" t="s">
        <v>772</v>
      </c>
      <c r="H512" s="197" t="s">
        <v>771</v>
      </c>
      <c r="I512" s="212" t="str">
        <f t="shared" si="14"/>
        <v>2. LIGA MUŽI C   2014 - 2015_41986</v>
      </c>
    </row>
    <row r="513" spans="1:9" ht="18">
      <c r="A513" s="202" t="s">
        <v>760</v>
      </c>
      <c r="B513" s="205" t="s">
        <v>4</v>
      </c>
      <c r="C513" s="204">
        <v>41986</v>
      </c>
      <c r="D513" s="203" t="s">
        <v>763</v>
      </c>
      <c r="E513" s="196">
        <v>0.5</v>
      </c>
      <c r="F513" s="210">
        <f t="shared" si="15"/>
        <v>4</v>
      </c>
      <c r="G513" s="197" t="s">
        <v>768</v>
      </c>
      <c r="H513" s="197" t="s">
        <v>769</v>
      </c>
      <c r="I513" s="212" t="str">
        <f t="shared" si="14"/>
        <v>2. LIGA MUŽI C   2014 - 2015_41986</v>
      </c>
    </row>
    <row r="514" spans="1:9" ht="18">
      <c r="A514" s="202" t="s">
        <v>760</v>
      </c>
      <c r="B514" s="205" t="s">
        <v>4</v>
      </c>
      <c r="C514" s="204">
        <v>41986</v>
      </c>
      <c r="D514" s="203" t="s">
        <v>763</v>
      </c>
      <c r="E514" s="196">
        <v>0.5</v>
      </c>
      <c r="F514" s="210">
        <f t="shared" si="15"/>
        <v>5</v>
      </c>
      <c r="G514" s="197" t="s">
        <v>772</v>
      </c>
      <c r="H514" s="197" t="s">
        <v>773</v>
      </c>
      <c r="I514" s="212" t="str">
        <f t="shared" si="14"/>
        <v>2. LIGA MUŽI C   2014 - 2015_41986</v>
      </c>
    </row>
    <row r="515" spans="1:9" ht="18">
      <c r="A515" s="202" t="s">
        <v>760</v>
      </c>
      <c r="B515" s="205" t="s">
        <v>4</v>
      </c>
      <c r="C515" s="204">
        <v>41986</v>
      </c>
      <c r="D515" s="203" t="s">
        <v>763</v>
      </c>
      <c r="E515" s="196">
        <v>0.5</v>
      </c>
      <c r="F515" s="210">
        <f t="shared" si="15"/>
        <v>6</v>
      </c>
      <c r="G515" s="197" t="s">
        <v>770</v>
      </c>
      <c r="H515" s="197" t="s">
        <v>771</v>
      </c>
      <c r="I515" s="212" t="str">
        <f t="shared" si="14"/>
        <v>2. LIGA MUŽI C   2014 - 2015_41986</v>
      </c>
    </row>
    <row r="516" spans="1:9" ht="18">
      <c r="A516" s="202" t="s">
        <v>760</v>
      </c>
      <c r="B516" s="206" t="s">
        <v>5</v>
      </c>
      <c r="C516" s="207">
        <v>41987</v>
      </c>
      <c r="D516" s="208" t="s">
        <v>764</v>
      </c>
      <c r="E516" s="199">
        <v>0.4166666666666667</v>
      </c>
      <c r="F516" s="210">
        <f t="shared" si="15"/>
        <v>1</v>
      </c>
      <c r="G516" s="200" t="s">
        <v>772</v>
      </c>
      <c r="H516" s="200" t="s">
        <v>769</v>
      </c>
      <c r="I516" s="212" t="str">
        <f aca="true" t="shared" si="16" ref="I516:I579">CONCATENATE(A516,"_",C516)</f>
        <v>2. LIGA MUŽI C   2014 - 2015_41987</v>
      </c>
    </row>
    <row r="517" spans="1:9" ht="18">
      <c r="A517" s="202" t="s">
        <v>760</v>
      </c>
      <c r="B517" s="206" t="s">
        <v>5</v>
      </c>
      <c r="C517" s="207">
        <v>41987</v>
      </c>
      <c r="D517" s="208" t="s">
        <v>764</v>
      </c>
      <c r="E517" s="199">
        <v>0.4166666666666667</v>
      </c>
      <c r="F517" s="210">
        <f aca="true" t="shared" si="17" ref="F517:F580">IF(B516&lt;&gt;B517,1,F516+1)</f>
        <v>2</v>
      </c>
      <c r="G517" s="200" t="s">
        <v>770</v>
      </c>
      <c r="H517" s="200" t="s">
        <v>768</v>
      </c>
      <c r="I517" s="212" t="str">
        <f t="shared" si="16"/>
        <v>2. LIGA MUŽI C   2014 - 2015_41987</v>
      </c>
    </row>
    <row r="518" spans="1:9" ht="18">
      <c r="A518" s="202" t="s">
        <v>760</v>
      </c>
      <c r="B518" s="206" t="s">
        <v>5</v>
      </c>
      <c r="C518" s="207">
        <v>41987</v>
      </c>
      <c r="D518" s="208" t="s">
        <v>764</v>
      </c>
      <c r="E518" s="199">
        <v>0.4166666666666667</v>
      </c>
      <c r="F518" s="210">
        <f t="shared" si="17"/>
        <v>3</v>
      </c>
      <c r="G518" s="200" t="s">
        <v>773</v>
      </c>
      <c r="H518" s="200" t="s">
        <v>771</v>
      </c>
      <c r="I518" s="212" t="str">
        <f t="shared" si="16"/>
        <v>2. LIGA MUŽI C   2014 - 2015_41987</v>
      </c>
    </row>
    <row r="519" spans="1:9" ht="18">
      <c r="A519" s="202" t="s">
        <v>760</v>
      </c>
      <c r="B519" s="206" t="s">
        <v>5</v>
      </c>
      <c r="C519" s="207">
        <v>41987</v>
      </c>
      <c r="D519" s="208" t="s">
        <v>764</v>
      </c>
      <c r="E519" s="199">
        <v>0.5</v>
      </c>
      <c r="F519" s="210">
        <f t="shared" si="17"/>
        <v>4</v>
      </c>
      <c r="G519" s="200" t="s">
        <v>770</v>
      </c>
      <c r="H519" s="200" t="s">
        <v>772</v>
      </c>
      <c r="I519" s="212" t="str">
        <f t="shared" si="16"/>
        <v>2. LIGA MUŽI C   2014 - 2015_41987</v>
      </c>
    </row>
    <row r="520" spans="1:9" ht="18">
      <c r="A520" s="202" t="s">
        <v>760</v>
      </c>
      <c r="B520" s="206" t="s">
        <v>5</v>
      </c>
      <c r="C520" s="207">
        <v>41987</v>
      </c>
      <c r="D520" s="208" t="s">
        <v>764</v>
      </c>
      <c r="E520" s="199">
        <v>0.5</v>
      </c>
      <c r="F520" s="210">
        <f t="shared" si="17"/>
        <v>5</v>
      </c>
      <c r="G520" s="200" t="s">
        <v>773</v>
      </c>
      <c r="H520" s="200" t="s">
        <v>769</v>
      </c>
      <c r="I520" s="212" t="str">
        <f t="shared" si="16"/>
        <v>2. LIGA MUŽI C   2014 - 2015_41987</v>
      </c>
    </row>
    <row r="521" spans="1:9" ht="18">
      <c r="A521" s="202" t="s">
        <v>760</v>
      </c>
      <c r="B521" s="206" t="s">
        <v>5</v>
      </c>
      <c r="C521" s="207">
        <v>41987</v>
      </c>
      <c r="D521" s="208" t="s">
        <v>764</v>
      </c>
      <c r="E521" s="199">
        <v>0.5</v>
      </c>
      <c r="F521" s="210">
        <f t="shared" si="17"/>
        <v>6</v>
      </c>
      <c r="G521" s="200" t="s">
        <v>768</v>
      </c>
      <c r="H521" s="200" t="s">
        <v>771</v>
      </c>
      <c r="I521" s="212" t="str">
        <f t="shared" si="16"/>
        <v>2. LIGA MUŽI C   2014 - 2015_41987</v>
      </c>
    </row>
    <row r="522" spans="1:9" ht="18">
      <c r="A522" s="202" t="s">
        <v>760</v>
      </c>
      <c r="B522" s="205" t="s">
        <v>6</v>
      </c>
      <c r="C522" s="204">
        <v>42049</v>
      </c>
      <c r="D522" s="203" t="s">
        <v>765</v>
      </c>
      <c r="E522" s="196">
        <v>0.4166666666666667</v>
      </c>
      <c r="F522" s="210">
        <f t="shared" si="17"/>
        <v>1</v>
      </c>
      <c r="G522" s="197" t="s">
        <v>773</v>
      </c>
      <c r="H522" s="198" t="s">
        <v>770</v>
      </c>
      <c r="I522" s="212" t="str">
        <f t="shared" si="16"/>
        <v>2. LIGA MUŽI C   2014 - 2015_42049</v>
      </c>
    </row>
    <row r="523" spans="1:9" ht="18">
      <c r="A523" s="202" t="s">
        <v>760</v>
      </c>
      <c r="B523" s="205" t="s">
        <v>6</v>
      </c>
      <c r="C523" s="204">
        <v>42049</v>
      </c>
      <c r="D523" s="203" t="s">
        <v>765</v>
      </c>
      <c r="E523" s="196">
        <v>0.4166666666666667</v>
      </c>
      <c r="F523" s="210">
        <f t="shared" si="17"/>
        <v>2</v>
      </c>
      <c r="G523" s="197" t="s">
        <v>768</v>
      </c>
      <c r="H523" s="197" t="s">
        <v>772</v>
      </c>
      <c r="I523" s="212" t="str">
        <f t="shared" si="16"/>
        <v>2. LIGA MUŽI C   2014 - 2015_42049</v>
      </c>
    </row>
    <row r="524" spans="1:9" ht="18">
      <c r="A524" s="202" t="s">
        <v>760</v>
      </c>
      <c r="B524" s="205" t="s">
        <v>6</v>
      </c>
      <c r="C524" s="204">
        <v>42049</v>
      </c>
      <c r="D524" s="203" t="s">
        <v>765</v>
      </c>
      <c r="E524" s="196">
        <v>0.4166666666666667</v>
      </c>
      <c r="F524" s="210">
        <f t="shared" si="17"/>
        <v>3</v>
      </c>
      <c r="G524" s="197" t="s">
        <v>769</v>
      </c>
      <c r="H524" s="197" t="s">
        <v>771</v>
      </c>
      <c r="I524" s="212" t="str">
        <f t="shared" si="16"/>
        <v>2. LIGA MUŽI C   2014 - 2015_42049</v>
      </c>
    </row>
    <row r="525" spans="1:9" ht="18">
      <c r="A525" s="202" t="s">
        <v>760</v>
      </c>
      <c r="B525" s="205" t="s">
        <v>6</v>
      </c>
      <c r="C525" s="204">
        <v>42049</v>
      </c>
      <c r="D525" s="203" t="s">
        <v>765</v>
      </c>
      <c r="E525" s="196">
        <v>0.5</v>
      </c>
      <c r="F525" s="210">
        <f t="shared" si="17"/>
        <v>4</v>
      </c>
      <c r="G525" s="197" t="s">
        <v>768</v>
      </c>
      <c r="H525" s="197" t="s">
        <v>773</v>
      </c>
      <c r="I525" s="212" t="str">
        <f t="shared" si="16"/>
        <v>2. LIGA MUŽI C   2014 - 2015_42049</v>
      </c>
    </row>
    <row r="526" spans="1:9" ht="18">
      <c r="A526" s="202" t="s">
        <v>760</v>
      </c>
      <c r="B526" s="205" t="s">
        <v>6</v>
      </c>
      <c r="C526" s="204">
        <v>42049</v>
      </c>
      <c r="D526" s="203" t="s">
        <v>765</v>
      </c>
      <c r="E526" s="196">
        <v>0.5</v>
      </c>
      <c r="F526" s="210">
        <f t="shared" si="17"/>
        <v>5</v>
      </c>
      <c r="G526" s="197" t="s">
        <v>772</v>
      </c>
      <c r="H526" s="197" t="s">
        <v>771</v>
      </c>
      <c r="I526" s="212" t="str">
        <f t="shared" si="16"/>
        <v>2. LIGA MUŽI C   2014 - 2015_42049</v>
      </c>
    </row>
    <row r="527" spans="1:9" ht="18">
      <c r="A527" s="202" t="s">
        <v>760</v>
      </c>
      <c r="B527" s="205" t="s">
        <v>6</v>
      </c>
      <c r="C527" s="204">
        <v>42049</v>
      </c>
      <c r="D527" s="203" t="s">
        <v>765</v>
      </c>
      <c r="E527" s="196">
        <v>0.5</v>
      </c>
      <c r="F527" s="210">
        <f t="shared" si="17"/>
        <v>6</v>
      </c>
      <c r="G527" s="197" t="s">
        <v>770</v>
      </c>
      <c r="H527" s="197" t="s">
        <v>769</v>
      </c>
      <c r="I527" s="212" t="str">
        <f t="shared" si="16"/>
        <v>2. LIGA MUŽI C   2014 - 2015_42049</v>
      </c>
    </row>
    <row r="528" spans="1:9" ht="18">
      <c r="A528" s="202" t="s">
        <v>760</v>
      </c>
      <c r="B528" s="206" t="s">
        <v>62</v>
      </c>
      <c r="C528" s="207">
        <v>42050</v>
      </c>
      <c r="D528" s="208" t="s">
        <v>766</v>
      </c>
      <c r="E528" s="199">
        <v>0.4166666666666667</v>
      </c>
      <c r="F528" s="210">
        <f t="shared" si="17"/>
        <v>1</v>
      </c>
      <c r="G528" s="200" t="s">
        <v>769</v>
      </c>
      <c r="H528" s="200" t="s">
        <v>768</v>
      </c>
      <c r="I528" s="212" t="str">
        <f t="shared" si="16"/>
        <v>2. LIGA MUŽI C   2014 - 2015_42050</v>
      </c>
    </row>
    <row r="529" spans="1:9" ht="18">
      <c r="A529" s="202" t="s">
        <v>760</v>
      </c>
      <c r="B529" s="206" t="s">
        <v>62</v>
      </c>
      <c r="C529" s="207">
        <v>42050</v>
      </c>
      <c r="D529" s="208" t="s">
        <v>766</v>
      </c>
      <c r="E529" s="199">
        <v>0.4166666666666667</v>
      </c>
      <c r="F529" s="210">
        <f t="shared" si="17"/>
        <v>2</v>
      </c>
      <c r="G529" s="200" t="s">
        <v>770</v>
      </c>
      <c r="H529" s="200" t="s">
        <v>771</v>
      </c>
      <c r="I529" s="212" t="str">
        <f t="shared" si="16"/>
        <v>2. LIGA MUŽI C   2014 - 2015_42050</v>
      </c>
    </row>
    <row r="530" spans="1:9" ht="18">
      <c r="A530" s="202" t="s">
        <v>760</v>
      </c>
      <c r="B530" s="206" t="s">
        <v>62</v>
      </c>
      <c r="C530" s="207">
        <v>42050</v>
      </c>
      <c r="D530" s="208" t="s">
        <v>766</v>
      </c>
      <c r="E530" s="199">
        <v>0.4166666666666667</v>
      </c>
      <c r="F530" s="210">
        <f t="shared" si="17"/>
        <v>3</v>
      </c>
      <c r="G530" s="200" t="s">
        <v>772</v>
      </c>
      <c r="H530" s="200" t="s">
        <v>773</v>
      </c>
      <c r="I530" s="212" t="str">
        <f t="shared" si="16"/>
        <v>2. LIGA MUŽI C   2014 - 2015_42050</v>
      </c>
    </row>
    <row r="531" spans="1:9" ht="18">
      <c r="A531" s="202" t="s">
        <v>760</v>
      </c>
      <c r="B531" s="206" t="s">
        <v>62</v>
      </c>
      <c r="C531" s="207">
        <v>42050</v>
      </c>
      <c r="D531" s="208" t="s">
        <v>766</v>
      </c>
      <c r="E531" s="199">
        <v>0.5</v>
      </c>
      <c r="F531" s="210">
        <f t="shared" si="17"/>
        <v>4</v>
      </c>
      <c r="G531" s="200" t="s">
        <v>770</v>
      </c>
      <c r="H531" s="200" t="s">
        <v>768</v>
      </c>
      <c r="I531" s="212" t="str">
        <f t="shared" si="16"/>
        <v>2. LIGA MUŽI C   2014 - 2015_42050</v>
      </c>
    </row>
    <row r="532" spans="1:9" ht="18">
      <c r="A532" s="202" t="s">
        <v>760</v>
      </c>
      <c r="B532" s="206" t="s">
        <v>62</v>
      </c>
      <c r="C532" s="207">
        <v>42050</v>
      </c>
      <c r="D532" s="208" t="s">
        <v>766</v>
      </c>
      <c r="E532" s="199">
        <v>0.5</v>
      </c>
      <c r="F532" s="210">
        <f t="shared" si="17"/>
        <v>5</v>
      </c>
      <c r="G532" s="200" t="s">
        <v>772</v>
      </c>
      <c r="H532" s="200" t="s">
        <v>769</v>
      </c>
      <c r="I532" s="212" t="str">
        <f t="shared" si="16"/>
        <v>2. LIGA MUŽI C   2014 - 2015_42050</v>
      </c>
    </row>
    <row r="533" spans="1:9" ht="18">
      <c r="A533" s="202" t="s">
        <v>760</v>
      </c>
      <c r="B533" s="206" t="s">
        <v>62</v>
      </c>
      <c r="C533" s="207">
        <v>42050</v>
      </c>
      <c r="D533" s="208" t="s">
        <v>766</v>
      </c>
      <c r="E533" s="199">
        <v>0.5</v>
      </c>
      <c r="F533" s="210">
        <f t="shared" si="17"/>
        <v>6</v>
      </c>
      <c r="G533" s="200" t="s">
        <v>773</v>
      </c>
      <c r="H533" s="200" t="s">
        <v>771</v>
      </c>
      <c r="I533" s="212" t="str">
        <f t="shared" si="16"/>
        <v>2. LIGA MUŽI C   2014 - 2015_42050</v>
      </c>
    </row>
    <row r="534" spans="1:9" ht="18">
      <c r="A534" s="202" t="s">
        <v>760</v>
      </c>
      <c r="B534" s="205" t="s">
        <v>78</v>
      </c>
      <c r="C534" s="204">
        <v>42133</v>
      </c>
      <c r="D534" s="203" t="s">
        <v>763</v>
      </c>
      <c r="E534" s="196">
        <v>0.4166666666666667</v>
      </c>
      <c r="F534" s="210">
        <f t="shared" si="17"/>
        <v>1</v>
      </c>
      <c r="G534" s="197" t="s">
        <v>770</v>
      </c>
      <c r="H534" s="198" t="s">
        <v>772</v>
      </c>
      <c r="I534" s="212" t="str">
        <f t="shared" si="16"/>
        <v>2. LIGA MUŽI C   2014 - 2015_42133</v>
      </c>
    </row>
    <row r="535" spans="1:9" ht="18">
      <c r="A535" s="202" t="s">
        <v>760</v>
      </c>
      <c r="B535" s="205" t="s">
        <v>78</v>
      </c>
      <c r="C535" s="204">
        <v>42133</v>
      </c>
      <c r="D535" s="203" t="s">
        <v>763</v>
      </c>
      <c r="E535" s="196">
        <v>0.4166666666666667</v>
      </c>
      <c r="F535" s="210">
        <f t="shared" si="17"/>
        <v>2</v>
      </c>
      <c r="G535" s="197" t="s">
        <v>773</v>
      </c>
      <c r="H535" s="197" t="s">
        <v>769</v>
      </c>
      <c r="I535" s="212" t="str">
        <f t="shared" si="16"/>
        <v>2. LIGA MUŽI C   2014 - 2015_42133</v>
      </c>
    </row>
    <row r="536" spans="1:9" ht="18">
      <c r="A536" s="202" t="s">
        <v>760</v>
      </c>
      <c r="B536" s="205" t="s">
        <v>78</v>
      </c>
      <c r="C536" s="204">
        <v>42133</v>
      </c>
      <c r="D536" s="203" t="s">
        <v>763</v>
      </c>
      <c r="E536" s="196">
        <v>0.4166666666666667</v>
      </c>
      <c r="F536" s="210">
        <f t="shared" si="17"/>
        <v>3</v>
      </c>
      <c r="G536" s="197" t="s">
        <v>768</v>
      </c>
      <c r="H536" s="197" t="s">
        <v>771</v>
      </c>
      <c r="I536" s="212" t="str">
        <f t="shared" si="16"/>
        <v>2. LIGA MUŽI C   2014 - 2015_42133</v>
      </c>
    </row>
    <row r="537" spans="1:9" ht="18">
      <c r="A537" s="202" t="s">
        <v>760</v>
      </c>
      <c r="B537" s="205" t="s">
        <v>78</v>
      </c>
      <c r="C537" s="204">
        <v>42133</v>
      </c>
      <c r="D537" s="203" t="s">
        <v>763</v>
      </c>
      <c r="E537" s="196">
        <v>0.5</v>
      </c>
      <c r="F537" s="210">
        <f t="shared" si="17"/>
        <v>4</v>
      </c>
      <c r="G537" s="197" t="s">
        <v>770</v>
      </c>
      <c r="H537" s="197" t="s">
        <v>773</v>
      </c>
      <c r="I537" s="212" t="str">
        <f t="shared" si="16"/>
        <v>2. LIGA MUŽI C   2014 - 2015_42133</v>
      </c>
    </row>
    <row r="538" spans="1:9" ht="18">
      <c r="A538" s="202" t="s">
        <v>760</v>
      </c>
      <c r="B538" s="205" t="s">
        <v>78</v>
      </c>
      <c r="C538" s="204">
        <v>42133</v>
      </c>
      <c r="D538" s="203" t="s">
        <v>763</v>
      </c>
      <c r="E538" s="196">
        <v>0.5</v>
      </c>
      <c r="F538" s="210">
        <f t="shared" si="17"/>
        <v>5</v>
      </c>
      <c r="G538" s="197" t="s">
        <v>768</v>
      </c>
      <c r="H538" s="197" t="s">
        <v>772</v>
      </c>
      <c r="I538" s="212" t="str">
        <f t="shared" si="16"/>
        <v>2. LIGA MUŽI C   2014 - 2015_42133</v>
      </c>
    </row>
    <row r="539" spans="1:9" ht="18">
      <c r="A539" s="202" t="s">
        <v>760</v>
      </c>
      <c r="B539" s="205" t="s">
        <v>78</v>
      </c>
      <c r="C539" s="204">
        <v>42133</v>
      </c>
      <c r="D539" s="203" t="s">
        <v>763</v>
      </c>
      <c r="E539" s="196">
        <v>0.5</v>
      </c>
      <c r="F539" s="210">
        <f t="shared" si="17"/>
        <v>6</v>
      </c>
      <c r="G539" s="197" t="s">
        <v>769</v>
      </c>
      <c r="H539" s="197" t="s">
        <v>771</v>
      </c>
      <c r="I539" s="212" t="str">
        <f t="shared" si="16"/>
        <v>2. LIGA MUŽI C   2014 - 2015_42133</v>
      </c>
    </row>
    <row r="540" spans="1:9" ht="18">
      <c r="A540" s="202" t="s">
        <v>760</v>
      </c>
      <c r="B540" s="206" t="s">
        <v>79</v>
      </c>
      <c r="C540" s="207">
        <v>42134</v>
      </c>
      <c r="D540" s="208" t="s">
        <v>767</v>
      </c>
      <c r="E540" s="199">
        <v>0.4166666666666667</v>
      </c>
      <c r="F540" s="210">
        <f t="shared" si="17"/>
        <v>1</v>
      </c>
      <c r="G540" s="200" t="s">
        <v>773</v>
      </c>
      <c r="H540" s="200" t="s">
        <v>768</v>
      </c>
      <c r="I540" s="212" t="str">
        <f t="shared" si="16"/>
        <v>2. LIGA MUŽI C   2014 - 2015_42134</v>
      </c>
    </row>
    <row r="541" spans="1:9" ht="18">
      <c r="A541" s="202" t="s">
        <v>760</v>
      </c>
      <c r="B541" s="206" t="s">
        <v>79</v>
      </c>
      <c r="C541" s="207">
        <v>42134</v>
      </c>
      <c r="D541" s="208" t="s">
        <v>767</v>
      </c>
      <c r="E541" s="199">
        <v>0.4166666666666667</v>
      </c>
      <c r="F541" s="210">
        <f t="shared" si="17"/>
        <v>2</v>
      </c>
      <c r="G541" s="200" t="s">
        <v>770</v>
      </c>
      <c r="H541" s="200" t="s">
        <v>769</v>
      </c>
      <c r="I541" s="212" t="str">
        <f t="shared" si="16"/>
        <v>2. LIGA MUŽI C   2014 - 2015_42134</v>
      </c>
    </row>
    <row r="542" spans="1:9" ht="18">
      <c r="A542" s="202" t="s">
        <v>760</v>
      </c>
      <c r="B542" s="206" t="s">
        <v>79</v>
      </c>
      <c r="C542" s="207">
        <v>42134</v>
      </c>
      <c r="D542" s="208" t="s">
        <v>767</v>
      </c>
      <c r="E542" s="199">
        <v>0.4166666666666667</v>
      </c>
      <c r="F542" s="210">
        <f t="shared" si="17"/>
        <v>3</v>
      </c>
      <c r="G542" s="200" t="s">
        <v>772</v>
      </c>
      <c r="H542" s="200" t="s">
        <v>771</v>
      </c>
      <c r="I542" s="212" t="str">
        <f t="shared" si="16"/>
        <v>2. LIGA MUŽI C   2014 - 2015_42134</v>
      </c>
    </row>
    <row r="543" spans="1:9" ht="18">
      <c r="A543" s="202" t="s">
        <v>774</v>
      </c>
      <c r="B543" s="205" t="s">
        <v>60</v>
      </c>
      <c r="C543" s="204">
        <v>41930</v>
      </c>
      <c r="D543" s="203" t="s">
        <v>775</v>
      </c>
      <c r="E543" s="196">
        <v>0.4166666666666667</v>
      </c>
      <c r="F543" s="210">
        <f t="shared" si="17"/>
        <v>1</v>
      </c>
      <c r="G543" s="197" t="s">
        <v>781</v>
      </c>
      <c r="H543" s="198" t="s">
        <v>782</v>
      </c>
      <c r="I543" s="212" t="str">
        <f t="shared" si="16"/>
        <v>2. LIGA MUŽI B   2014 - 2015_41930</v>
      </c>
    </row>
    <row r="544" spans="1:9" ht="18">
      <c r="A544" s="202" t="s">
        <v>774</v>
      </c>
      <c r="B544" s="205" t="s">
        <v>60</v>
      </c>
      <c r="C544" s="204">
        <v>41930</v>
      </c>
      <c r="D544" s="203" t="s">
        <v>775</v>
      </c>
      <c r="E544" s="196">
        <v>0.4166666666666667</v>
      </c>
      <c r="F544" s="210">
        <f t="shared" si="17"/>
        <v>2</v>
      </c>
      <c r="G544" s="197" t="s">
        <v>783</v>
      </c>
      <c r="H544" s="197" t="s">
        <v>784</v>
      </c>
      <c r="I544" s="212" t="str">
        <f t="shared" si="16"/>
        <v>2. LIGA MUŽI B   2014 - 2015_41930</v>
      </c>
    </row>
    <row r="545" spans="1:9" ht="18">
      <c r="A545" s="202" t="s">
        <v>774</v>
      </c>
      <c r="B545" s="205" t="s">
        <v>60</v>
      </c>
      <c r="C545" s="204">
        <v>41930</v>
      </c>
      <c r="D545" s="203" t="s">
        <v>775</v>
      </c>
      <c r="E545" s="196">
        <v>0.5</v>
      </c>
      <c r="F545" s="210">
        <f t="shared" si="17"/>
        <v>3</v>
      </c>
      <c r="G545" s="197" t="s">
        <v>785</v>
      </c>
      <c r="H545" s="197" t="s">
        <v>786</v>
      </c>
      <c r="I545" s="212" t="str">
        <f t="shared" si="16"/>
        <v>2. LIGA MUŽI B   2014 - 2015_41930</v>
      </c>
    </row>
    <row r="546" spans="1:9" ht="18">
      <c r="A546" s="202" t="s">
        <v>774</v>
      </c>
      <c r="B546" s="205" t="s">
        <v>60</v>
      </c>
      <c r="C546" s="204">
        <v>41930</v>
      </c>
      <c r="D546" s="203" t="s">
        <v>775</v>
      </c>
      <c r="E546" s="196">
        <v>0.5</v>
      </c>
      <c r="F546" s="210">
        <f t="shared" si="17"/>
        <v>4</v>
      </c>
      <c r="G546" s="197" t="s">
        <v>782</v>
      </c>
      <c r="H546" s="197" t="s">
        <v>783</v>
      </c>
      <c r="I546" s="212" t="str">
        <f t="shared" si="16"/>
        <v>2. LIGA MUŽI B   2014 - 2015_41930</v>
      </c>
    </row>
    <row r="547" spans="1:9" ht="18">
      <c r="A547" s="202" t="s">
        <v>774</v>
      </c>
      <c r="B547" s="205" t="s">
        <v>60</v>
      </c>
      <c r="C547" s="204">
        <v>41930</v>
      </c>
      <c r="D547" s="203" t="s">
        <v>775</v>
      </c>
      <c r="E547" s="196">
        <v>0.5833333333333334</v>
      </c>
      <c r="F547" s="210">
        <f t="shared" si="17"/>
        <v>5</v>
      </c>
      <c r="G547" s="197" t="s">
        <v>785</v>
      </c>
      <c r="H547" s="197" t="s">
        <v>784</v>
      </c>
      <c r="I547" s="212" t="str">
        <f t="shared" si="16"/>
        <v>2. LIGA MUŽI B   2014 - 2015_41930</v>
      </c>
    </row>
    <row r="548" spans="1:9" ht="18">
      <c r="A548" s="202" t="s">
        <v>774</v>
      </c>
      <c r="B548" s="205" t="s">
        <v>60</v>
      </c>
      <c r="C548" s="204">
        <v>41930</v>
      </c>
      <c r="D548" s="203" t="s">
        <v>775</v>
      </c>
      <c r="E548" s="196">
        <v>0.5833333333333334</v>
      </c>
      <c r="F548" s="210">
        <f t="shared" si="17"/>
        <v>6</v>
      </c>
      <c r="G548" s="197" t="s">
        <v>781</v>
      </c>
      <c r="H548" s="197" t="s">
        <v>786</v>
      </c>
      <c r="I548" s="212" t="str">
        <f t="shared" si="16"/>
        <v>2. LIGA MUŽI B   2014 - 2015_41930</v>
      </c>
    </row>
    <row r="549" spans="1:9" ht="18">
      <c r="A549" s="202" t="s">
        <v>774</v>
      </c>
      <c r="B549" s="206" t="s">
        <v>3</v>
      </c>
      <c r="C549" s="207">
        <v>41931</v>
      </c>
      <c r="D549" s="208" t="s">
        <v>776</v>
      </c>
      <c r="E549" s="199">
        <v>0.4166666666666667</v>
      </c>
      <c r="F549" s="210">
        <f t="shared" si="17"/>
        <v>1</v>
      </c>
      <c r="G549" s="200" t="s">
        <v>782</v>
      </c>
      <c r="H549" s="200" t="s">
        <v>785</v>
      </c>
      <c r="I549" s="212" t="str">
        <f t="shared" si="16"/>
        <v>2. LIGA MUŽI B   2014 - 2015_41931</v>
      </c>
    </row>
    <row r="550" spans="1:9" ht="18">
      <c r="A550" s="202" t="s">
        <v>774</v>
      </c>
      <c r="B550" s="206" t="s">
        <v>3</v>
      </c>
      <c r="C550" s="207">
        <v>41931</v>
      </c>
      <c r="D550" s="208" t="s">
        <v>776</v>
      </c>
      <c r="E550" s="199">
        <v>0.4166666666666667</v>
      </c>
      <c r="F550" s="210">
        <f t="shared" si="17"/>
        <v>2</v>
      </c>
      <c r="G550" s="200" t="s">
        <v>786</v>
      </c>
      <c r="H550" s="200" t="s">
        <v>784</v>
      </c>
      <c r="I550" s="212" t="str">
        <f t="shared" si="16"/>
        <v>2. LIGA MUŽI B   2014 - 2015_41931</v>
      </c>
    </row>
    <row r="551" spans="1:9" ht="18">
      <c r="A551" s="202" t="s">
        <v>774</v>
      </c>
      <c r="B551" s="206" t="s">
        <v>3</v>
      </c>
      <c r="C551" s="207">
        <v>41931</v>
      </c>
      <c r="D551" s="208" t="s">
        <v>776</v>
      </c>
      <c r="E551" s="199">
        <v>0.4166666666666667</v>
      </c>
      <c r="F551" s="210">
        <f t="shared" si="17"/>
        <v>3</v>
      </c>
      <c r="G551" s="200" t="s">
        <v>783</v>
      </c>
      <c r="H551" s="200" t="s">
        <v>781</v>
      </c>
      <c r="I551" s="212" t="str">
        <f t="shared" si="16"/>
        <v>2. LIGA MUŽI B   2014 - 2015_41931</v>
      </c>
    </row>
    <row r="552" spans="1:9" ht="18">
      <c r="A552" s="202" t="s">
        <v>774</v>
      </c>
      <c r="B552" s="206" t="s">
        <v>3</v>
      </c>
      <c r="C552" s="207">
        <v>41931</v>
      </c>
      <c r="D552" s="208" t="s">
        <v>776</v>
      </c>
      <c r="E552" s="199">
        <v>0.5</v>
      </c>
      <c r="F552" s="210">
        <f t="shared" si="17"/>
        <v>4</v>
      </c>
      <c r="G552" s="200" t="s">
        <v>782</v>
      </c>
      <c r="H552" s="200" t="s">
        <v>786</v>
      </c>
      <c r="I552" s="212" t="str">
        <f t="shared" si="16"/>
        <v>2. LIGA MUŽI B   2014 - 2015_41931</v>
      </c>
    </row>
    <row r="553" spans="1:9" ht="18">
      <c r="A553" s="202" t="s">
        <v>774</v>
      </c>
      <c r="B553" s="206" t="s">
        <v>3</v>
      </c>
      <c r="C553" s="207">
        <v>41931</v>
      </c>
      <c r="D553" s="208" t="s">
        <v>776</v>
      </c>
      <c r="E553" s="199">
        <v>0.5</v>
      </c>
      <c r="F553" s="210">
        <f t="shared" si="17"/>
        <v>5</v>
      </c>
      <c r="G553" s="200" t="s">
        <v>783</v>
      </c>
      <c r="H553" s="200" t="s">
        <v>785</v>
      </c>
      <c r="I553" s="212" t="str">
        <f t="shared" si="16"/>
        <v>2. LIGA MUŽI B   2014 - 2015_41931</v>
      </c>
    </row>
    <row r="554" spans="1:9" ht="18">
      <c r="A554" s="202" t="s">
        <v>774</v>
      </c>
      <c r="B554" s="206" t="s">
        <v>3</v>
      </c>
      <c r="C554" s="207">
        <v>41931</v>
      </c>
      <c r="D554" s="208" t="s">
        <v>776</v>
      </c>
      <c r="E554" s="199">
        <v>0.5</v>
      </c>
      <c r="F554" s="210">
        <f t="shared" si="17"/>
        <v>6</v>
      </c>
      <c r="G554" s="200" t="s">
        <v>784</v>
      </c>
      <c r="H554" s="200" t="s">
        <v>781</v>
      </c>
      <c r="I554" s="212" t="str">
        <f t="shared" si="16"/>
        <v>2. LIGA MUŽI B   2014 - 2015_41931</v>
      </c>
    </row>
    <row r="555" spans="1:9" ht="18">
      <c r="A555" s="202" t="s">
        <v>774</v>
      </c>
      <c r="B555" s="205" t="s">
        <v>4</v>
      </c>
      <c r="C555" s="204">
        <v>41986</v>
      </c>
      <c r="D555" s="203" t="s">
        <v>777</v>
      </c>
      <c r="E555" s="196">
        <v>0.4166666666666667</v>
      </c>
      <c r="F555" s="210">
        <f t="shared" si="17"/>
        <v>1</v>
      </c>
      <c r="G555" s="197" t="s">
        <v>783</v>
      </c>
      <c r="H555" s="198" t="s">
        <v>786</v>
      </c>
      <c r="I555" s="212" t="str">
        <f t="shared" si="16"/>
        <v>2. LIGA MUŽI B   2014 - 2015_41986</v>
      </c>
    </row>
    <row r="556" spans="1:9" ht="18">
      <c r="A556" s="202" t="s">
        <v>774</v>
      </c>
      <c r="B556" s="205" t="s">
        <v>4</v>
      </c>
      <c r="C556" s="204">
        <v>41986</v>
      </c>
      <c r="D556" s="203" t="s">
        <v>777</v>
      </c>
      <c r="E556" s="196">
        <v>0.4166666666666667</v>
      </c>
      <c r="F556" s="210">
        <f t="shared" si="17"/>
        <v>2</v>
      </c>
      <c r="G556" s="197" t="s">
        <v>782</v>
      </c>
      <c r="H556" s="197" t="s">
        <v>784</v>
      </c>
      <c r="I556" s="212" t="str">
        <f t="shared" si="16"/>
        <v>2. LIGA MUŽI B   2014 - 2015_41986</v>
      </c>
    </row>
    <row r="557" spans="1:9" ht="18">
      <c r="A557" s="202" t="s">
        <v>774</v>
      </c>
      <c r="B557" s="205" t="s">
        <v>4</v>
      </c>
      <c r="C557" s="204">
        <v>41986</v>
      </c>
      <c r="D557" s="203" t="s">
        <v>777</v>
      </c>
      <c r="E557" s="196">
        <v>0.4166666666666667</v>
      </c>
      <c r="F557" s="210">
        <f t="shared" si="17"/>
        <v>3</v>
      </c>
      <c r="G557" s="197" t="s">
        <v>785</v>
      </c>
      <c r="H557" s="197" t="s">
        <v>781</v>
      </c>
      <c r="I557" s="212" t="str">
        <f t="shared" si="16"/>
        <v>2. LIGA MUŽI B   2014 - 2015_41986</v>
      </c>
    </row>
    <row r="558" spans="1:9" ht="18">
      <c r="A558" s="202" t="s">
        <v>774</v>
      </c>
      <c r="B558" s="205" t="s">
        <v>4</v>
      </c>
      <c r="C558" s="204">
        <v>41986</v>
      </c>
      <c r="D558" s="203" t="s">
        <v>777</v>
      </c>
      <c r="E558" s="196">
        <v>0.5</v>
      </c>
      <c r="F558" s="210">
        <f t="shared" si="17"/>
        <v>4</v>
      </c>
      <c r="G558" s="197" t="s">
        <v>783</v>
      </c>
      <c r="H558" s="197" t="s">
        <v>784</v>
      </c>
      <c r="I558" s="212" t="str">
        <f t="shared" si="16"/>
        <v>2. LIGA MUŽI B   2014 - 2015_41986</v>
      </c>
    </row>
    <row r="559" spans="1:9" ht="18">
      <c r="A559" s="202" t="s">
        <v>774</v>
      </c>
      <c r="B559" s="205" t="s">
        <v>4</v>
      </c>
      <c r="C559" s="204">
        <v>41986</v>
      </c>
      <c r="D559" s="203" t="s">
        <v>777</v>
      </c>
      <c r="E559" s="196">
        <v>0.5</v>
      </c>
      <c r="F559" s="210">
        <f t="shared" si="17"/>
        <v>5</v>
      </c>
      <c r="G559" s="197" t="s">
        <v>785</v>
      </c>
      <c r="H559" s="197" t="s">
        <v>786</v>
      </c>
      <c r="I559" s="212" t="str">
        <f t="shared" si="16"/>
        <v>2. LIGA MUŽI B   2014 - 2015_41986</v>
      </c>
    </row>
    <row r="560" spans="1:9" ht="18">
      <c r="A560" s="202" t="s">
        <v>774</v>
      </c>
      <c r="B560" s="205" t="s">
        <v>4</v>
      </c>
      <c r="C560" s="204">
        <v>41986</v>
      </c>
      <c r="D560" s="203" t="s">
        <v>777</v>
      </c>
      <c r="E560" s="196">
        <v>0.5</v>
      </c>
      <c r="F560" s="210">
        <f t="shared" si="17"/>
        <v>6</v>
      </c>
      <c r="G560" s="197" t="s">
        <v>782</v>
      </c>
      <c r="H560" s="197" t="s">
        <v>781</v>
      </c>
      <c r="I560" s="212" t="str">
        <f t="shared" si="16"/>
        <v>2. LIGA MUŽI B   2014 - 2015_41986</v>
      </c>
    </row>
    <row r="561" spans="1:9" ht="18">
      <c r="A561" s="202" t="s">
        <v>774</v>
      </c>
      <c r="B561" s="206" t="s">
        <v>5</v>
      </c>
      <c r="C561" s="207">
        <v>41987</v>
      </c>
      <c r="D561" s="208" t="s">
        <v>778</v>
      </c>
      <c r="E561" s="199">
        <v>0.4166666666666667</v>
      </c>
      <c r="F561" s="210">
        <f t="shared" si="17"/>
        <v>1</v>
      </c>
      <c r="G561" s="200" t="s">
        <v>785</v>
      </c>
      <c r="H561" s="200" t="s">
        <v>784</v>
      </c>
      <c r="I561" s="212" t="str">
        <f t="shared" si="16"/>
        <v>2. LIGA MUŽI B   2014 - 2015_41987</v>
      </c>
    </row>
    <row r="562" spans="1:9" ht="18">
      <c r="A562" s="202" t="s">
        <v>774</v>
      </c>
      <c r="B562" s="206" t="s">
        <v>5</v>
      </c>
      <c r="C562" s="207">
        <v>41987</v>
      </c>
      <c r="D562" s="208" t="s">
        <v>778</v>
      </c>
      <c r="E562" s="199">
        <v>0.4166666666666667</v>
      </c>
      <c r="F562" s="210">
        <f t="shared" si="17"/>
        <v>2</v>
      </c>
      <c r="G562" s="200" t="s">
        <v>782</v>
      </c>
      <c r="H562" s="200" t="s">
        <v>783</v>
      </c>
      <c r="I562" s="212" t="str">
        <f t="shared" si="16"/>
        <v>2. LIGA MUŽI B   2014 - 2015_41987</v>
      </c>
    </row>
    <row r="563" spans="1:9" ht="18">
      <c r="A563" s="202" t="s">
        <v>774</v>
      </c>
      <c r="B563" s="206" t="s">
        <v>5</v>
      </c>
      <c r="C563" s="207">
        <v>41987</v>
      </c>
      <c r="D563" s="208" t="s">
        <v>778</v>
      </c>
      <c r="E563" s="199">
        <v>0.4166666666666667</v>
      </c>
      <c r="F563" s="210">
        <f t="shared" si="17"/>
        <v>3</v>
      </c>
      <c r="G563" s="200" t="s">
        <v>786</v>
      </c>
      <c r="H563" s="200" t="s">
        <v>781</v>
      </c>
      <c r="I563" s="212" t="str">
        <f t="shared" si="16"/>
        <v>2. LIGA MUŽI B   2014 - 2015_41987</v>
      </c>
    </row>
    <row r="564" spans="1:9" ht="18">
      <c r="A564" s="202" t="s">
        <v>774</v>
      </c>
      <c r="B564" s="206" t="s">
        <v>5</v>
      </c>
      <c r="C564" s="207">
        <v>41987</v>
      </c>
      <c r="D564" s="208" t="s">
        <v>778</v>
      </c>
      <c r="E564" s="199">
        <v>0.5</v>
      </c>
      <c r="F564" s="210">
        <f t="shared" si="17"/>
        <v>4</v>
      </c>
      <c r="G564" s="200" t="s">
        <v>782</v>
      </c>
      <c r="H564" s="200" t="s">
        <v>785</v>
      </c>
      <c r="I564" s="212" t="str">
        <f t="shared" si="16"/>
        <v>2. LIGA MUŽI B   2014 - 2015_41987</v>
      </c>
    </row>
    <row r="565" spans="1:9" ht="18">
      <c r="A565" s="202" t="s">
        <v>774</v>
      </c>
      <c r="B565" s="206" t="s">
        <v>5</v>
      </c>
      <c r="C565" s="207">
        <v>41987</v>
      </c>
      <c r="D565" s="208" t="s">
        <v>778</v>
      </c>
      <c r="E565" s="199">
        <v>0.5</v>
      </c>
      <c r="F565" s="210">
        <f t="shared" si="17"/>
        <v>5</v>
      </c>
      <c r="G565" s="200" t="s">
        <v>786</v>
      </c>
      <c r="H565" s="200" t="s">
        <v>784</v>
      </c>
      <c r="I565" s="212" t="str">
        <f t="shared" si="16"/>
        <v>2. LIGA MUŽI B   2014 - 2015_41987</v>
      </c>
    </row>
    <row r="566" spans="1:9" ht="18">
      <c r="A566" s="202" t="s">
        <v>774</v>
      </c>
      <c r="B566" s="206" t="s">
        <v>5</v>
      </c>
      <c r="C566" s="207">
        <v>41987</v>
      </c>
      <c r="D566" s="208" t="s">
        <v>778</v>
      </c>
      <c r="E566" s="199">
        <v>0.5</v>
      </c>
      <c r="F566" s="210">
        <f t="shared" si="17"/>
        <v>6</v>
      </c>
      <c r="G566" s="200" t="s">
        <v>783</v>
      </c>
      <c r="H566" s="200" t="s">
        <v>781</v>
      </c>
      <c r="I566" s="212" t="str">
        <f t="shared" si="16"/>
        <v>2. LIGA MUŽI B   2014 - 2015_41987</v>
      </c>
    </row>
    <row r="567" spans="1:9" ht="18">
      <c r="A567" s="202" t="s">
        <v>774</v>
      </c>
      <c r="B567" s="205" t="s">
        <v>6</v>
      </c>
      <c r="C567" s="204">
        <v>42049</v>
      </c>
      <c r="D567" s="203" t="s">
        <v>779</v>
      </c>
      <c r="E567" s="196">
        <v>0.4166666666666667</v>
      </c>
      <c r="F567" s="210">
        <f t="shared" si="17"/>
        <v>1</v>
      </c>
      <c r="G567" s="197" t="s">
        <v>786</v>
      </c>
      <c r="H567" s="198" t="s">
        <v>782</v>
      </c>
      <c r="I567" s="212" t="str">
        <f t="shared" si="16"/>
        <v>2. LIGA MUŽI B   2014 - 2015_42049</v>
      </c>
    </row>
    <row r="568" spans="1:9" ht="18">
      <c r="A568" s="202" t="s">
        <v>774</v>
      </c>
      <c r="B568" s="205" t="s">
        <v>6</v>
      </c>
      <c r="C568" s="204">
        <v>42049</v>
      </c>
      <c r="D568" s="203" t="s">
        <v>779</v>
      </c>
      <c r="E568" s="196">
        <v>0.4166666666666667</v>
      </c>
      <c r="F568" s="210">
        <f t="shared" si="17"/>
        <v>2</v>
      </c>
      <c r="G568" s="197" t="s">
        <v>783</v>
      </c>
      <c r="H568" s="197" t="s">
        <v>785</v>
      </c>
      <c r="I568" s="212" t="str">
        <f t="shared" si="16"/>
        <v>2. LIGA MUŽI B   2014 - 2015_42049</v>
      </c>
    </row>
    <row r="569" spans="1:9" ht="18">
      <c r="A569" s="202" t="s">
        <v>774</v>
      </c>
      <c r="B569" s="205" t="s">
        <v>6</v>
      </c>
      <c r="C569" s="204">
        <v>42049</v>
      </c>
      <c r="D569" s="203" t="s">
        <v>779</v>
      </c>
      <c r="E569" s="196">
        <v>0.4166666666666667</v>
      </c>
      <c r="F569" s="210">
        <f t="shared" si="17"/>
        <v>3</v>
      </c>
      <c r="G569" s="197" t="s">
        <v>784</v>
      </c>
      <c r="H569" s="197" t="s">
        <v>781</v>
      </c>
      <c r="I569" s="212" t="str">
        <f t="shared" si="16"/>
        <v>2. LIGA MUŽI B   2014 - 2015_42049</v>
      </c>
    </row>
    <row r="570" spans="1:9" ht="18">
      <c r="A570" s="202" t="s">
        <v>774</v>
      </c>
      <c r="B570" s="205" t="s">
        <v>6</v>
      </c>
      <c r="C570" s="204">
        <v>42049</v>
      </c>
      <c r="D570" s="203" t="s">
        <v>779</v>
      </c>
      <c r="E570" s="196">
        <v>0.5</v>
      </c>
      <c r="F570" s="210">
        <f t="shared" si="17"/>
        <v>4</v>
      </c>
      <c r="G570" s="197" t="s">
        <v>783</v>
      </c>
      <c r="H570" s="197" t="s">
        <v>786</v>
      </c>
      <c r="I570" s="212" t="str">
        <f t="shared" si="16"/>
        <v>2. LIGA MUŽI B   2014 - 2015_42049</v>
      </c>
    </row>
    <row r="571" spans="1:9" ht="18">
      <c r="A571" s="202" t="s">
        <v>774</v>
      </c>
      <c r="B571" s="205" t="s">
        <v>6</v>
      </c>
      <c r="C571" s="204">
        <v>42049</v>
      </c>
      <c r="D571" s="203" t="s">
        <v>779</v>
      </c>
      <c r="E571" s="196">
        <v>0.5</v>
      </c>
      <c r="F571" s="210">
        <f t="shared" si="17"/>
        <v>5</v>
      </c>
      <c r="G571" s="197" t="s">
        <v>785</v>
      </c>
      <c r="H571" s="197" t="s">
        <v>781</v>
      </c>
      <c r="I571" s="212" t="str">
        <f t="shared" si="16"/>
        <v>2. LIGA MUŽI B   2014 - 2015_42049</v>
      </c>
    </row>
    <row r="572" spans="1:9" ht="18">
      <c r="A572" s="202" t="s">
        <v>774</v>
      </c>
      <c r="B572" s="205" t="s">
        <v>6</v>
      </c>
      <c r="C572" s="204">
        <v>42049</v>
      </c>
      <c r="D572" s="203" t="s">
        <v>779</v>
      </c>
      <c r="E572" s="196">
        <v>0.5</v>
      </c>
      <c r="F572" s="210">
        <f t="shared" si="17"/>
        <v>6</v>
      </c>
      <c r="G572" s="197" t="s">
        <v>782</v>
      </c>
      <c r="H572" s="197" t="s">
        <v>784</v>
      </c>
      <c r="I572" s="212" t="str">
        <f t="shared" si="16"/>
        <v>2. LIGA MUŽI B   2014 - 2015_42049</v>
      </c>
    </row>
    <row r="573" spans="1:9" ht="18">
      <c r="A573" s="202" t="s">
        <v>774</v>
      </c>
      <c r="B573" s="206" t="s">
        <v>62</v>
      </c>
      <c r="C573" s="207">
        <v>42050</v>
      </c>
      <c r="D573" s="208" t="s">
        <v>780</v>
      </c>
      <c r="E573" s="199">
        <v>0.4166666666666667</v>
      </c>
      <c r="F573" s="210">
        <f t="shared" si="17"/>
        <v>1</v>
      </c>
      <c r="G573" s="200" t="s">
        <v>784</v>
      </c>
      <c r="H573" s="200" t="s">
        <v>783</v>
      </c>
      <c r="I573" s="212" t="str">
        <f t="shared" si="16"/>
        <v>2. LIGA MUŽI B   2014 - 2015_42050</v>
      </c>
    </row>
    <row r="574" spans="1:9" ht="18">
      <c r="A574" s="202" t="s">
        <v>774</v>
      </c>
      <c r="B574" s="206" t="s">
        <v>62</v>
      </c>
      <c r="C574" s="207">
        <v>42050</v>
      </c>
      <c r="D574" s="208" t="s">
        <v>780</v>
      </c>
      <c r="E574" s="199">
        <v>0.4166666666666667</v>
      </c>
      <c r="F574" s="210">
        <f t="shared" si="17"/>
        <v>2</v>
      </c>
      <c r="G574" s="200" t="s">
        <v>782</v>
      </c>
      <c r="H574" s="200" t="s">
        <v>781</v>
      </c>
      <c r="I574" s="212" t="str">
        <f t="shared" si="16"/>
        <v>2. LIGA MUŽI B   2014 - 2015_42050</v>
      </c>
    </row>
    <row r="575" spans="1:9" ht="18">
      <c r="A575" s="202" t="s">
        <v>774</v>
      </c>
      <c r="B575" s="206" t="s">
        <v>62</v>
      </c>
      <c r="C575" s="207">
        <v>42050</v>
      </c>
      <c r="D575" s="208" t="s">
        <v>780</v>
      </c>
      <c r="E575" s="199">
        <v>0.4166666666666667</v>
      </c>
      <c r="F575" s="210">
        <f t="shared" si="17"/>
        <v>3</v>
      </c>
      <c r="G575" s="200" t="s">
        <v>785</v>
      </c>
      <c r="H575" s="200" t="s">
        <v>786</v>
      </c>
      <c r="I575" s="212" t="str">
        <f t="shared" si="16"/>
        <v>2. LIGA MUŽI B   2014 - 2015_42050</v>
      </c>
    </row>
    <row r="576" spans="1:9" ht="18">
      <c r="A576" s="202" t="s">
        <v>774</v>
      </c>
      <c r="B576" s="206" t="s">
        <v>62</v>
      </c>
      <c r="C576" s="207">
        <v>42050</v>
      </c>
      <c r="D576" s="208" t="s">
        <v>780</v>
      </c>
      <c r="E576" s="199">
        <v>0.5</v>
      </c>
      <c r="F576" s="210">
        <f t="shared" si="17"/>
        <v>4</v>
      </c>
      <c r="G576" s="200" t="s">
        <v>782</v>
      </c>
      <c r="H576" s="200" t="s">
        <v>783</v>
      </c>
      <c r="I576" s="212" t="str">
        <f t="shared" si="16"/>
        <v>2. LIGA MUŽI B   2014 - 2015_42050</v>
      </c>
    </row>
    <row r="577" spans="1:9" ht="18">
      <c r="A577" s="202" t="s">
        <v>774</v>
      </c>
      <c r="B577" s="206" t="s">
        <v>62</v>
      </c>
      <c r="C577" s="207">
        <v>42050</v>
      </c>
      <c r="D577" s="208" t="s">
        <v>780</v>
      </c>
      <c r="E577" s="199">
        <v>0.5</v>
      </c>
      <c r="F577" s="210">
        <f t="shared" si="17"/>
        <v>5</v>
      </c>
      <c r="G577" s="200" t="s">
        <v>785</v>
      </c>
      <c r="H577" s="200" t="s">
        <v>784</v>
      </c>
      <c r="I577" s="212" t="str">
        <f t="shared" si="16"/>
        <v>2. LIGA MUŽI B   2014 - 2015_42050</v>
      </c>
    </row>
    <row r="578" spans="1:9" ht="18">
      <c r="A578" s="202" t="s">
        <v>774</v>
      </c>
      <c r="B578" s="206" t="s">
        <v>62</v>
      </c>
      <c r="C578" s="207">
        <v>42050</v>
      </c>
      <c r="D578" s="208" t="s">
        <v>780</v>
      </c>
      <c r="E578" s="199">
        <v>0.5</v>
      </c>
      <c r="F578" s="210">
        <f t="shared" si="17"/>
        <v>6</v>
      </c>
      <c r="G578" s="200" t="s">
        <v>786</v>
      </c>
      <c r="H578" s="200" t="s">
        <v>781</v>
      </c>
      <c r="I578" s="212" t="str">
        <f t="shared" si="16"/>
        <v>2. LIGA MUŽI B   2014 - 2015_42050</v>
      </c>
    </row>
    <row r="579" spans="1:9" ht="18">
      <c r="A579" s="202" t="s">
        <v>774</v>
      </c>
      <c r="B579" s="205" t="s">
        <v>78</v>
      </c>
      <c r="C579" s="204">
        <v>42133</v>
      </c>
      <c r="D579" s="203" t="s">
        <v>775</v>
      </c>
      <c r="E579" s="196">
        <v>0.4166666666666667</v>
      </c>
      <c r="F579" s="210">
        <f t="shared" si="17"/>
        <v>1</v>
      </c>
      <c r="G579" s="197" t="s">
        <v>781</v>
      </c>
      <c r="H579" s="198" t="s">
        <v>783</v>
      </c>
      <c r="I579" s="212" t="str">
        <f t="shared" si="16"/>
        <v>2. LIGA MUŽI B   2014 - 2015_42133</v>
      </c>
    </row>
    <row r="580" spans="1:9" ht="18">
      <c r="A580" s="202" t="s">
        <v>774</v>
      </c>
      <c r="B580" s="205" t="s">
        <v>78</v>
      </c>
      <c r="C580" s="204">
        <v>42133</v>
      </c>
      <c r="D580" s="203" t="s">
        <v>775</v>
      </c>
      <c r="E580" s="196">
        <v>0.4166666666666667</v>
      </c>
      <c r="F580" s="210">
        <f t="shared" si="17"/>
        <v>2</v>
      </c>
      <c r="G580" s="197" t="s">
        <v>782</v>
      </c>
      <c r="H580" s="197" t="s">
        <v>785</v>
      </c>
      <c r="I580" s="212" t="str">
        <f aca="true" t="shared" si="18" ref="I580:I643">CONCATENATE(A580,"_",C580)</f>
        <v>2. LIGA MUŽI B   2014 - 2015_42133</v>
      </c>
    </row>
    <row r="581" spans="1:9" ht="18">
      <c r="A581" s="202" t="s">
        <v>774</v>
      </c>
      <c r="B581" s="205" t="s">
        <v>78</v>
      </c>
      <c r="C581" s="204">
        <v>42133</v>
      </c>
      <c r="D581" s="203" t="s">
        <v>775</v>
      </c>
      <c r="E581" s="196">
        <v>0.5</v>
      </c>
      <c r="F581" s="210">
        <f aca="true" t="shared" si="19" ref="F581:F644">IF(B580&lt;&gt;B581,1,F580+1)</f>
        <v>3</v>
      </c>
      <c r="G581" s="197" t="s">
        <v>786</v>
      </c>
      <c r="H581" s="197" t="s">
        <v>784</v>
      </c>
      <c r="I581" s="212" t="str">
        <f t="shared" si="18"/>
        <v>2. LIGA MUŽI B   2014 - 2015_42133</v>
      </c>
    </row>
    <row r="582" spans="1:9" ht="18">
      <c r="A582" s="202" t="s">
        <v>774</v>
      </c>
      <c r="B582" s="205" t="s">
        <v>78</v>
      </c>
      <c r="C582" s="204">
        <v>42133</v>
      </c>
      <c r="D582" s="203" t="s">
        <v>775</v>
      </c>
      <c r="E582" s="196">
        <v>0.5</v>
      </c>
      <c r="F582" s="210">
        <f t="shared" si="19"/>
        <v>4</v>
      </c>
      <c r="G582" s="197" t="s">
        <v>782</v>
      </c>
      <c r="H582" s="197" t="s">
        <v>786</v>
      </c>
      <c r="I582" s="212" t="str">
        <f t="shared" si="18"/>
        <v>2. LIGA MUŽI B   2014 - 2015_42133</v>
      </c>
    </row>
    <row r="583" spans="1:9" ht="18">
      <c r="A583" s="202" t="s">
        <v>774</v>
      </c>
      <c r="B583" s="205" t="s">
        <v>78</v>
      </c>
      <c r="C583" s="204">
        <v>42133</v>
      </c>
      <c r="D583" s="203" t="s">
        <v>775</v>
      </c>
      <c r="E583" s="196">
        <v>0.5833333333333334</v>
      </c>
      <c r="F583" s="210">
        <f t="shared" si="19"/>
        <v>5</v>
      </c>
      <c r="G583" s="197" t="s">
        <v>783</v>
      </c>
      <c r="H583" s="197" t="s">
        <v>785</v>
      </c>
      <c r="I583" s="212" t="str">
        <f t="shared" si="18"/>
        <v>2. LIGA MUŽI B   2014 - 2015_42133</v>
      </c>
    </row>
    <row r="584" spans="1:9" ht="18">
      <c r="A584" s="202" t="s">
        <v>774</v>
      </c>
      <c r="B584" s="205" t="s">
        <v>78</v>
      </c>
      <c r="C584" s="204">
        <v>42133</v>
      </c>
      <c r="D584" s="203" t="s">
        <v>775</v>
      </c>
      <c r="E584" s="196">
        <v>0.5833333333333334</v>
      </c>
      <c r="F584" s="210">
        <f t="shared" si="19"/>
        <v>6</v>
      </c>
      <c r="G584" s="197" t="s">
        <v>784</v>
      </c>
      <c r="H584" s="197" t="s">
        <v>781</v>
      </c>
      <c r="I584" s="212" t="str">
        <f t="shared" si="18"/>
        <v>2. LIGA MUŽI B   2014 - 2015_42133</v>
      </c>
    </row>
    <row r="585" spans="1:9" ht="18">
      <c r="A585" s="202" t="s">
        <v>774</v>
      </c>
      <c r="B585" s="206" t="s">
        <v>79</v>
      </c>
      <c r="C585" s="207">
        <v>42134</v>
      </c>
      <c r="D585" s="208" t="s">
        <v>779</v>
      </c>
      <c r="E585" s="199">
        <v>0.4166666666666667</v>
      </c>
      <c r="F585" s="210">
        <f t="shared" si="19"/>
        <v>1</v>
      </c>
      <c r="G585" s="200" t="s">
        <v>782</v>
      </c>
      <c r="H585" s="200" t="s">
        <v>784</v>
      </c>
      <c r="I585" s="212" t="str">
        <f t="shared" si="18"/>
        <v>2. LIGA MUŽI B   2014 - 2015_42134</v>
      </c>
    </row>
    <row r="586" spans="1:9" ht="18">
      <c r="A586" s="202" t="s">
        <v>774</v>
      </c>
      <c r="B586" s="206" t="s">
        <v>79</v>
      </c>
      <c r="C586" s="207">
        <v>42134</v>
      </c>
      <c r="D586" s="208" t="s">
        <v>779</v>
      </c>
      <c r="E586" s="199">
        <v>0.4166666666666667</v>
      </c>
      <c r="F586" s="210">
        <f t="shared" si="19"/>
        <v>2</v>
      </c>
      <c r="G586" s="200" t="s">
        <v>783</v>
      </c>
      <c r="H586" s="200" t="s">
        <v>786</v>
      </c>
      <c r="I586" s="212" t="str">
        <f t="shared" si="18"/>
        <v>2. LIGA MUŽI B   2014 - 2015_42134</v>
      </c>
    </row>
    <row r="587" spans="1:9" ht="18">
      <c r="A587" s="202" t="s">
        <v>774</v>
      </c>
      <c r="B587" s="206" t="s">
        <v>79</v>
      </c>
      <c r="C587" s="207">
        <v>42134</v>
      </c>
      <c r="D587" s="208" t="s">
        <v>779</v>
      </c>
      <c r="E587" s="199">
        <v>0.4166666666666667</v>
      </c>
      <c r="F587" s="210">
        <f t="shared" si="19"/>
        <v>3</v>
      </c>
      <c r="G587" s="200" t="s">
        <v>785</v>
      </c>
      <c r="H587" s="200" t="s">
        <v>781</v>
      </c>
      <c r="I587" s="212" t="str">
        <f t="shared" si="18"/>
        <v>2. LIGA MUŽI B   2014 - 2015_42134</v>
      </c>
    </row>
    <row r="588" spans="1:9" ht="18">
      <c r="A588" s="202" t="s">
        <v>1015</v>
      </c>
      <c r="B588" s="205" t="s">
        <v>60</v>
      </c>
      <c r="C588" s="204">
        <v>41930</v>
      </c>
      <c r="D588" s="203" t="s">
        <v>787</v>
      </c>
      <c r="E588" s="196">
        <v>0.4166666666666667</v>
      </c>
      <c r="F588" s="210">
        <f t="shared" si="19"/>
        <v>1</v>
      </c>
      <c r="G588" s="197" t="s">
        <v>793</v>
      </c>
      <c r="H588" s="198" t="s">
        <v>438</v>
      </c>
      <c r="I588" s="212" t="str">
        <f t="shared" si="18"/>
        <v>2. LIGA MUŽI A   2014 - 2015_41930</v>
      </c>
    </row>
    <row r="589" spans="1:9" ht="18">
      <c r="A589" s="202" t="s">
        <v>1015</v>
      </c>
      <c r="B589" s="205" t="s">
        <v>60</v>
      </c>
      <c r="C589" s="204">
        <v>41930</v>
      </c>
      <c r="D589" s="203" t="s">
        <v>787</v>
      </c>
      <c r="E589" s="196">
        <v>0.4166666666666667</v>
      </c>
      <c r="F589" s="210">
        <f t="shared" si="19"/>
        <v>2</v>
      </c>
      <c r="G589" s="197" t="s">
        <v>794</v>
      </c>
      <c r="H589" s="197" t="s">
        <v>795</v>
      </c>
      <c r="I589" s="212" t="str">
        <f t="shared" si="18"/>
        <v>2. LIGA MUŽI A   2014 - 2015_41930</v>
      </c>
    </row>
    <row r="590" spans="1:9" ht="18">
      <c r="A590" s="202" t="s">
        <v>1015</v>
      </c>
      <c r="B590" s="205" t="s">
        <v>60</v>
      </c>
      <c r="C590" s="204">
        <v>41930</v>
      </c>
      <c r="D590" s="203" t="s">
        <v>787</v>
      </c>
      <c r="E590" s="196">
        <v>0.4166666666666667</v>
      </c>
      <c r="F590" s="210">
        <f t="shared" si="19"/>
        <v>3</v>
      </c>
      <c r="G590" s="197" t="s">
        <v>301</v>
      </c>
      <c r="H590" s="197" t="s">
        <v>796</v>
      </c>
      <c r="I590" s="212" t="str">
        <f t="shared" si="18"/>
        <v>2. LIGA MUŽI A   2014 - 2015_41930</v>
      </c>
    </row>
    <row r="591" spans="1:9" ht="18">
      <c r="A591" s="202" t="s">
        <v>1015</v>
      </c>
      <c r="B591" s="205" t="s">
        <v>60</v>
      </c>
      <c r="C591" s="204">
        <v>41930</v>
      </c>
      <c r="D591" s="203" t="s">
        <v>787</v>
      </c>
      <c r="E591" s="196">
        <v>0.5</v>
      </c>
      <c r="F591" s="210">
        <f t="shared" si="19"/>
        <v>4</v>
      </c>
      <c r="G591" s="197" t="s">
        <v>301</v>
      </c>
      <c r="H591" s="197" t="s">
        <v>794</v>
      </c>
      <c r="I591" s="212" t="str">
        <f t="shared" si="18"/>
        <v>2. LIGA MUŽI A   2014 - 2015_41930</v>
      </c>
    </row>
    <row r="592" spans="1:9" ht="18">
      <c r="A592" s="202" t="s">
        <v>1015</v>
      </c>
      <c r="B592" s="205" t="s">
        <v>60</v>
      </c>
      <c r="C592" s="204">
        <v>41930</v>
      </c>
      <c r="D592" s="203" t="s">
        <v>787</v>
      </c>
      <c r="E592" s="196">
        <v>0.5</v>
      </c>
      <c r="F592" s="210">
        <f t="shared" si="19"/>
        <v>5</v>
      </c>
      <c r="G592" s="197" t="s">
        <v>793</v>
      </c>
      <c r="H592" s="197" t="s">
        <v>795</v>
      </c>
      <c r="I592" s="212" t="str">
        <f t="shared" si="18"/>
        <v>2. LIGA MUŽI A   2014 - 2015_41930</v>
      </c>
    </row>
    <row r="593" spans="1:9" ht="18">
      <c r="A593" s="202" t="s">
        <v>1015</v>
      </c>
      <c r="B593" s="205" t="s">
        <v>60</v>
      </c>
      <c r="C593" s="204">
        <v>41930</v>
      </c>
      <c r="D593" s="203" t="s">
        <v>787</v>
      </c>
      <c r="E593" s="196">
        <v>0.5</v>
      </c>
      <c r="F593" s="210">
        <f t="shared" si="19"/>
        <v>6</v>
      </c>
      <c r="G593" s="197" t="s">
        <v>796</v>
      </c>
      <c r="H593" s="197" t="s">
        <v>438</v>
      </c>
      <c r="I593" s="212" t="str">
        <f t="shared" si="18"/>
        <v>2. LIGA MUŽI A   2014 - 2015_41930</v>
      </c>
    </row>
    <row r="594" spans="1:9" ht="18">
      <c r="A594" s="202" t="s">
        <v>1015</v>
      </c>
      <c r="B594" s="206" t="s">
        <v>3</v>
      </c>
      <c r="C594" s="207">
        <v>41931</v>
      </c>
      <c r="D594" s="208" t="s">
        <v>788</v>
      </c>
      <c r="E594" s="199">
        <v>0.4166666666666667</v>
      </c>
      <c r="F594" s="210">
        <f t="shared" si="19"/>
        <v>1</v>
      </c>
      <c r="G594" s="200" t="s">
        <v>794</v>
      </c>
      <c r="H594" s="200" t="s">
        <v>796</v>
      </c>
      <c r="I594" s="212" t="str">
        <f t="shared" si="18"/>
        <v>2. LIGA MUŽI A   2014 - 2015_41931</v>
      </c>
    </row>
    <row r="595" spans="1:9" ht="18">
      <c r="A595" s="202" t="s">
        <v>1015</v>
      </c>
      <c r="B595" s="206" t="s">
        <v>3</v>
      </c>
      <c r="C595" s="207">
        <v>41931</v>
      </c>
      <c r="D595" s="208" t="s">
        <v>788</v>
      </c>
      <c r="E595" s="199">
        <v>0.4166666666666667</v>
      </c>
      <c r="F595" s="210">
        <f t="shared" si="19"/>
        <v>2</v>
      </c>
      <c r="G595" s="200" t="s">
        <v>438</v>
      </c>
      <c r="H595" s="200" t="s">
        <v>795</v>
      </c>
      <c r="I595" s="212" t="str">
        <f t="shared" si="18"/>
        <v>2. LIGA MUŽI A   2014 - 2015_41931</v>
      </c>
    </row>
    <row r="596" spans="1:9" ht="18">
      <c r="A596" s="202" t="s">
        <v>1015</v>
      </c>
      <c r="B596" s="206" t="s">
        <v>3</v>
      </c>
      <c r="C596" s="207">
        <v>41931</v>
      </c>
      <c r="D596" s="208" t="s">
        <v>788</v>
      </c>
      <c r="E596" s="199">
        <v>0.4166666666666667</v>
      </c>
      <c r="F596" s="210">
        <f t="shared" si="19"/>
        <v>3</v>
      </c>
      <c r="G596" s="200" t="s">
        <v>301</v>
      </c>
      <c r="H596" s="200" t="s">
        <v>793</v>
      </c>
      <c r="I596" s="212" t="str">
        <f t="shared" si="18"/>
        <v>2. LIGA MUŽI A   2014 - 2015_41931</v>
      </c>
    </row>
    <row r="597" spans="1:9" ht="18">
      <c r="A597" s="202" t="s">
        <v>1015</v>
      </c>
      <c r="B597" s="206" t="s">
        <v>3</v>
      </c>
      <c r="C597" s="207">
        <v>41931</v>
      </c>
      <c r="D597" s="208" t="s">
        <v>788</v>
      </c>
      <c r="E597" s="199">
        <v>0.5</v>
      </c>
      <c r="F597" s="210">
        <f t="shared" si="19"/>
        <v>4</v>
      </c>
      <c r="G597" s="200" t="s">
        <v>301</v>
      </c>
      <c r="H597" s="200" t="s">
        <v>438</v>
      </c>
      <c r="I597" s="212" t="str">
        <f t="shared" si="18"/>
        <v>2. LIGA MUŽI A   2014 - 2015_41931</v>
      </c>
    </row>
    <row r="598" spans="1:9" ht="18">
      <c r="A598" s="202" t="s">
        <v>1015</v>
      </c>
      <c r="B598" s="206" t="s">
        <v>3</v>
      </c>
      <c r="C598" s="207">
        <v>41931</v>
      </c>
      <c r="D598" s="208" t="s">
        <v>788</v>
      </c>
      <c r="E598" s="199">
        <v>0.5</v>
      </c>
      <c r="F598" s="210">
        <f t="shared" si="19"/>
        <v>5</v>
      </c>
      <c r="G598" s="200" t="s">
        <v>794</v>
      </c>
      <c r="H598" s="200" t="s">
        <v>793</v>
      </c>
      <c r="I598" s="212" t="str">
        <f t="shared" si="18"/>
        <v>2. LIGA MUŽI A   2014 - 2015_41931</v>
      </c>
    </row>
    <row r="599" spans="1:9" ht="18">
      <c r="A599" s="202" t="s">
        <v>1015</v>
      </c>
      <c r="B599" s="206" t="s">
        <v>3</v>
      </c>
      <c r="C599" s="207">
        <v>41931</v>
      </c>
      <c r="D599" s="208" t="s">
        <v>788</v>
      </c>
      <c r="E599" s="199">
        <v>0.5</v>
      </c>
      <c r="F599" s="210">
        <f t="shared" si="19"/>
        <v>6</v>
      </c>
      <c r="G599" s="200" t="s">
        <v>795</v>
      </c>
      <c r="H599" s="200" t="s">
        <v>796</v>
      </c>
      <c r="I599" s="212" t="str">
        <f t="shared" si="18"/>
        <v>2. LIGA MUŽI A   2014 - 2015_41931</v>
      </c>
    </row>
    <row r="600" spans="1:9" ht="18">
      <c r="A600" s="202" t="s">
        <v>1015</v>
      </c>
      <c r="B600" s="205" t="s">
        <v>4</v>
      </c>
      <c r="C600" s="204">
        <v>41986</v>
      </c>
      <c r="D600" s="203" t="s">
        <v>789</v>
      </c>
      <c r="E600" s="196">
        <v>0.4166666666666667</v>
      </c>
      <c r="F600" s="210">
        <f t="shared" si="19"/>
        <v>1</v>
      </c>
      <c r="G600" s="197" t="s">
        <v>301</v>
      </c>
      <c r="H600" s="198" t="s">
        <v>795</v>
      </c>
      <c r="I600" s="212" t="str">
        <f t="shared" si="18"/>
        <v>2. LIGA MUŽI A   2014 - 2015_41986</v>
      </c>
    </row>
    <row r="601" spans="1:9" ht="18">
      <c r="A601" s="202" t="s">
        <v>1015</v>
      </c>
      <c r="B601" s="205" t="s">
        <v>4</v>
      </c>
      <c r="C601" s="204">
        <v>41986</v>
      </c>
      <c r="D601" s="203" t="s">
        <v>789</v>
      </c>
      <c r="E601" s="196">
        <v>0.4166666666666667</v>
      </c>
      <c r="F601" s="210">
        <f t="shared" si="19"/>
        <v>2</v>
      </c>
      <c r="G601" s="197" t="s">
        <v>794</v>
      </c>
      <c r="H601" s="197" t="s">
        <v>438</v>
      </c>
      <c r="I601" s="212" t="str">
        <f t="shared" si="18"/>
        <v>2. LIGA MUŽI A   2014 - 2015_41986</v>
      </c>
    </row>
    <row r="602" spans="1:9" ht="18">
      <c r="A602" s="202" t="s">
        <v>1015</v>
      </c>
      <c r="B602" s="205" t="s">
        <v>4</v>
      </c>
      <c r="C602" s="204">
        <v>41986</v>
      </c>
      <c r="D602" s="203" t="s">
        <v>789</v>
      </c>
      <c r="E602" s="196">
        <v>0.4166666666666667</v>
      </c>
      <c r="F602" s="210">
        <f t="shared" si="19"/>
        <v>3</v>
      </c>
      <c r="G602" s="197" t="s">
        <v>793</v>
      </c>
      <c r="H602" s="197" t="s">
        <v>796</v>
      </c>
      <c r="I602" s="212" t="str">
        <f t="shared" si="18"/>
        <v>2. LIGA MUŽI A   2014 - 2015_41986</v>
      </c>
    </row>
    <row r="603" spans="1:9" ht="18">
      <c r="A603" s="202" t="s">
        <v>1015</v>
      </c>
      <c r="B603" s="205" t="s">
        <v>4</v>
      </c>
      <c r="C603" s="204">
        <v>41986</v>
      </c>
      <c r="D603" s="203" t="s">
        <v>789</v>
      </c>
      <c r="E603" s="196">
        <v>0.5</v>
      </c>
      <c r="F603" s="210">
        <f t="shared" si="19"/>
        <v>4</v>
      </c>
      <c r="G603" s="197" t="s">
        <v>794</v>
      </c>
      <c r="H603" s="197" t="s">
        <v>795</v>
      </c>
      <c r="I603" s="212" t="str">
        <f t="shared" si="18"/>
        <v>2. LIGA MUŽI A   2014 - 2015_41986</v>
      </c>
    </row>
    <row r="604" spans="1:9" ht="18">
      <c r="A604" s="202" t="s">
        <v>1015</v>
      </c>
      <c r="B604" s="205" t="s">
        <v>4</v>
      </c>
      <c r="C604" s="204">
        <v>41986</v>
      </c>
      <c r="D604" s="203" t="s">
        <v>789</v>
      </c>
      <c r="E604" s="196">
        <v>0.5</v>
      </c>
      <c r="F604" s="210">
        <f t="shared" si="19"/>
        <v>5</v>
      </c>
      <c r="G604" s="197" t="s">
        <v>793</v>
      </c>
      <c r="H604" s="197" t="s">
        <v>438</v>
      </c>
      <c r="I604" s="212" t="str">
        <f t="shared" si="18"/>
        <v>2. LIGA MUŽI A   2014 - 2015_41986</v>
      </c>
    </row>
    <row r="605" spans="1:9" ht="18">
      <c r="A605" s="202" t="s">
        <v>1015</v>
      </c>
      <c r="B605" s="205" t="s">
        <v>4</v>
      </c>
      <c r="C605" s="204">
        <v>41986</v>
      </c>
      <c r="D605" s="203" t="s">
        <v>789</v>
      </c>
      <c r="E605" s="196">
        <v>0.5</v>
      </c>
      <c r="F605" s="210">
        <f t="shared" si="19"/>
        <v>6</v>
      </c>
      <c r="G605" s="197" t="s">
        <v>301</v>
      </c>
      <c r="H605" s="197" t="s">
        <v>796</v>
      </c>
      <c r="I605" s="212" t="str">
        <f t="shared" si="18"/>
        <v>2. LIGA MUŽI A   2014 - 2015_41986</v>
      </c>
    </row>
    <row r="606" spans="1:9" ht="18">
      <c r="A606" s="202" t="s">
        <v>1015</v>
      </c>
      <c r="B606" s="206" t="s">
        <v>5</v>
      </c>
      <c r="C606" s="207">
        <v>41987</v>
      </c>
      <c r="D606" s="208" t="s">
        <v>790</v>
      </c>
      <c r="E606" s="199">
        <v>0.4166666666666667</v>
      </c>
      <c r="F606" s="210">
        <f t="shared" si="19"/>
        <v>1</v>
      </c>
      <c r="G606" s="200" t="s">
        <v>796</v>
      </c>
      <c r="H606" s="200" t="s">
        <v>438</v>
      </c>
      <c r="I606" s="212" t="str">
        <f t="shared" si="18"/>
        <v>2. LIGA MUŽI A   2014 - 2015_41987</v>
      </c>
    </row>
    <row r="607" spans="1:9" ht="18">
      <c r="A607" s="202" t="s">
        <v>1015</v>
      </c>
      <c r="B607" s="206" t="s">
        <v>5</v>
      </c>
      <c r="C607" s="207">
        <v>41987</v>
      </c>
      <c r="D607" s="208" t="s">
        <v>790</v>
      </c>
      <c r="E607" s="199">
        <v>0.4166666666666667</v>
      </c>
      <c r="F607" s="210">
        <f t="shared" si="19"/>
        <v>2</v>
      </c>
      <c r="G607" s="200" t="s">
        <v>793</v>
      </c>
      <c r="H607" s="200" t="s">
        <v>795</v>
      </c>
      <c r="I607" s="212" t="str">
        <f t="shared" si="18"/>
        <v>2. LIGA MUŽI A   2014 - 2015_41987</v>
      </c>
    </row>
    <row r="608" spans="1:9" ht="18">
      <c r="A608" s="202" t="s">
        <v>1015</v>
      </c>
      <c r="B608" s="206" t="s">
        <v>5</v>
      </c>
      <c r="C608" s="207">
        <v>41987</v>
      </c>
      <c r="D608" s="208" t="s">
        <v>790</v>
      </c>
      <c r="E608" s="199">
        <v>0.4166666666666667</v>
      </c>
      <c r="F608" s="210">
        <f t="shared" si="19"/>
        <v>3</v>
      </c>
      <c r="G608" s="200" t="s">
        <v>301</v>
      </c>
      <c r="H608" s="200" t="s">
        <v>794</v>
      </c>
      <c r="I608" s="212" t="str">
        <f t="shared" si="18"/>
        <v>2. LIGA MUŽI A   2014 - 2015_41987</v>
      </c>
    </row>
    <row r="609" spans="1:9" ht="18">
      <c r="A609" s="202" t="s">
        <v>1015</v>
      </c>
      <c r="B609" s="206" t="s">
        <v>5</v>
      </c>
      <c r="C609" s="207">
        <v>41987</v>
      </c>
      <c r="D609" s="208" t="s">
        <v>790</v>
      </c>
      <c r="E609" s="199">
        <v>0.5</v>
      </c>
      <c r="F609" s="210">
        <f t="shared" si="19"/>
        <v>4</v>
      </c>
      <c r="G609" s="200" t="s">
        <v>301</v>
      </c>
      <c r="H609" s="200" t="s">
        <v>793</v>
      </c>
      <c r="I609" s="212" t="str">
        <f t="shared" si="18"/>
        <v>2. LIGA MUŽI A   2014 - 2015_41987</v>
      </c>
    </row>
    <row r="610" spans="1:9" ht="18">
      <c r="A610" s="202" t="s">
        <v>1015</v>
      </c>
      <c r="B610" s="206" t="s">
        <v>5</v>
      </c>
      <c r="C610" s="207">
        <v>41987</v>
      </c>
      <c r="D610" s="208" t="s">
        <v>790</v>
      </c>
      <c r="E610" s="199">
        <v>0.5</v>
      </c>
      <c r="F610" s="210">
        <f t="shared" si="19"/>
        <v>5</v>
      </c>
      <c r="G610" s="200" t="s">
        <v>438</v>
      </c>
      <c r="H610" s="200" t="s">
        <v>795</v>
      </c>
      <c r="I610" s="212" t="str">
        <f t="shared" si="18"/>
        <v>2. LIGA MUŽI A   2014 - 2015_41987</v>
      </c>
    </row>
    <row r="611" spans="1:9" ht="18">
      <c r="A611" s="202" t="s">
        <v>1015</v>
      </c>
      <c r="B611" s="206" t="s">
        <v>5</v>
      </c>
      <c r="C611" s="207">
        <v>41987</v>
      </c>
      <c r="D611" s="208" t="s">
        <v>790</v>
      </c>
      <c r="E611" s="199">
        <v>0.5</v>
      </c>
      <c r="F611" s="210">
        <f t="shared" si="19"/>
        <v>6</v>
      </c>
      <c r="G611" s="200" t="s">
        <v>794</v>
      </c>
      <c r="H611" s="200" t="s">
        <v>796</v>
      </c>
      <c r="I611" s="212" t="str">
        <f t="shared" si="18"/>
        <v>2. LIGA MUŽI A   2014 - 2015_41987</v>
      </c>
    </row>
    <row r="612" spans="1:9" ht="18">
      <c r="A612" s="202" t="s">
        <v>1015</v>
      </c>
      <c r="B612" s="205" t="s">
        <v>6</v>
      </c>
      <c r="C612" s="204">
        <v>42049</v>
      </c>
      <c r="D612" s="203" t="s">
        <v>791</v>
      </c>
      <c r="E612" s="196">
        <v>0.4166666666666667</v>
      </c>
      <c r="F612" s="210">
        <f t="shared" si="19"/>
        <v>1</v>
      </c>
      <c r="G612" s="197" t="s">
        <v>438</v>
      </c>
      <c r="H612" s="198" t="s">
        <v>301</v>
      </c>
      <c r="I612" s="212" t="str">
        <f t="shared" si="18"/>
        <v>2. LIGA MUŽI A   2014 - 2015_42049</v>
      </c>
    </row>
    <row r="613" spans="1:9" ht="18">
      <c r="A613" s="202" t="s">
        <v>1015</v>
      </c>
      <c r="B613" s="205" t="s">
        <v>6</v>
      </c>
      <c r="C613" s="204">
        <v>42049</v>
      </c>
      <c r="D613" s="203" t="s">
        <v>791</v>
      </c>
      <c r="E613" s="196">
        <v>0.4166666666666667</v>
      </c>
      <c r="F613" s="210">
        <f t="shared" si="19"/>
        <v>2</v>
      </c>
      <c r="G613" s="197" t="s">
        <v>794</v>
      </c>
      <c r="H613" s="197" t="s">
        <v>793</v>
      </c>
      <c r="I613" s="212" t="str">
        <f t="shared" si="18"/>
        <v>2. LIGA MUŽI A   2014 - 2015_42049</v>
      </c>
    </row>
    <row r="614" spans="1:9" ht="18">
      <c r="A614" s="202" t="s">
        <v>1015</v>
      </c>
      <c r="B614" s="205" t="s">
        <v>6</v>
      </c>
      <c r="C614" s="204">
        <v>42049</v>
      </c>
      <c r="D614" s="203" t="s">
        <v>791</v>
      </c>
      <c r="E614" s="196">
        <v>0.4166666666666667</v>
      </c>
      <c r="F614" s="210">
        <f t="shared" si="19"/>
        <v>3</v>
      </c>
      <c r="G614" s="197" t="s">
        <v>795</v>
      </c>
      <c r="H614" s="197" t="s">
        <v>796</v>
      </c>
      <c r="I614" s="212" t="str">
        <f t="shared" si="18"/>
        <v>2. LIGA MUŽI A   2014 - 2015_42049</v>
      </c>
    </row>
    <row r="615" spans="1:9" ht="18">
      <c r="A615" s="202" t="s">
        <v>1015</v>
      </c>
      <c r="B615" s="205" t="s">
        <v>6</v>
      </c>
      <c r="C615" s="204">
        <v>42049</v>
      </c>
      <c r="D615" s="203" t="s">
        <v>791</v>
      </c>
      <c r="E615" s="196">
        <v>0.5</v>
      </c>
      <c r="F615" s="210">
        <f t="shared" si="19"/>
        <v>4</v>
      </c>
      <c r="G615" s="197" t="s">
        <v>794</v>
      </c>
      <c r="H615" s="197" t="s">
        <v>438</v>
      </c>
      <c r="I615" s="212" t="str">
        <f t="shared" si="18"/>
        <v>2. LIGA MUŽI A   2014 - 2015_42049</v>
      </c>
    </row>
    <row r="616" spans="1:9" ht="18">
      <c r="A616" s="202" t="s">
        <v>1015</v>
      </c>
      <c r="B616" s="205" t="s">
        <v>6</v>
      </c>
      <c r="C616" s="204">
        <v>42049</v>
      </c>
      <c r="D616" s="203" t="s">
        <v>791</v>
      </c>
      <c r="E616" s="196">
        <v>0.5</v>
      </c>
      <c r="F616" s="210">
        <f t="shared" si="19"/>
        <v>5</v>
      </c>
      <c r="G616" s="197" t="s">
        <v>793</v>
      </c>
      <c r="H616" s="197" t="s">
        <v>796</v>
      </c>
      <c r="I616" s="212" t="str">
        <f t="shared" si="18"/>
        <v>2. LIGA MUŽI A   2014 - 2015_42049</v>
      </c>
    </row>
    <row r="617" spans="1:9" ht="18">
      <c r="A617" s="202" t="s">
        <v>1015</v>
      </c>
      <c r="B617" s="205" t="s">
        <v>6</v>
      </c>
      <c r="C617" s="204">
        <v>42049</v>
      </c>
      <c r="D617" s="203" t="s">
        <v>791</v>
      </c>
      <c r="E617" s="196">
        <v>0.5</v>
      </c>
      <c r="F617" s="210">
        <f t="shared" si="19"/>
        <v>6</v>
      </c>
      <c r="G617" s="197" t="s">
        <v>301</v>
      </c>
      <c r="H617" s="197" t="s">
        <v>795</v>
      </c>
      <c r="I617" s="212" t="str">
        <f t="shared" si="18"/>
        <v>2. LIGA MUŽI A   2014 - 2015_42049</v>
      </c>
    </row>
    <row r="618" spans="1:9" ht="18">
      <c r="A618" s="202" t="s">
        <v>1015</v>
      </c>
      <c r="B618" s="206" t="s">
        <v>62</v>
      </c>
      <c r="C618" s="207">
        <v>42050</v>
      </c>
      <c r="D618" s="208" t="s">
        <v>792</v>
      </c>
      <c r="E618" s="199">
        <v>0.4166666666666667</v>
      </c>
      <c r="F618" s="210">
        <f t="shared" si="19"/>
        <v>1</v>
      </c>
      <c r="G618" s="200" t="s">
        <v>795</v>
      </c>
      <c r="H618" s="200" t="s">
        <v>794</v>
      </c>
      <c r="I618" s="212" t="str">
        <f t="shared" si="18"/>
        <v>2. LIGA MUŽI A   2014 - 2015_42050</v>
      </c>
    </row>
    <row r="619" spans="1:9" ht="18">
      <c r="A619" s="202" t="s">
        <v>1015</v>
      </c>
      <c r="B619" s="206" t="s">
        <v>62</v>
      </c>
      <c r="C619" s="207">
        <v>42050</v>
      </c>
      <c r="D619" s="208" t="s">
        <v>792</v>
      </c>
      <c r="E619" s="199">
        <v>0.4166666666666667</v>
      </c>
      <c r="F619" s="210">
        <f t="shared" si="19"/>
        <v>2</v>
      </c>
      <c r="G619" s="200" t="s">
        <v>301</v>
      </c>
      <c r="H619" s="200" t="s">
        <v>796</v>
      </c>
      <c r="I619" s="212" t="str">
        <f t="shared" si="18"/>
        <v>2. LIGA MUŽI A   2014 - 2015_42050</v>
      </c>
    </row>
    <row r="620" spans="1:9" ht="18">
      <c r="A620" s="202" t="s">
        <v>1015</v>
      </c>
      <c r="B620" s="206" t="s">
        <v>62</v>
      </c>
      <c r="C620" s="207">
        <v>42050</v>
      </c>
      <c r="D620" s="208" t="s">
        <v>792</v>
      </c>
      <c r="E620" s="199">
        <v>0.4166666666666667</v>
      </c>
      <c r="F620" s="210">
        <f t="shared" si="19"/>
        <v>3</v>
      </c>
      <c r="G620" s="200" t="s">
        <v>793</v>
      </c>
      <c r="H620" s="200" t="s">
        <v>438</v>
      </c>
      <c r="I620" s="212" t="str">
        <f t="shared" si="18"/>
        <v>2. LIGA MUŽI A   2014 - 2015_42050</v>
      </c>
    </row>
    <row r="621" spans="1:9" ht="18">
      <c r="A621" s="202" t="s">
        <v>1015</v>
      </c>
      <c r="B621" s="206" t="s">
        <v>62</v>
      </c>
      <c r="C621" s="207">
        <v>42050</v>
      </c>
      <c r="D621" s="208" t="s">
        <v>792</v>
      </c>
      <c r="E621" s="199">
        <v>0.5</v>
      </c>
      <c r="F621" s="210">
        <f t="shared" si="19"/>
        <v>4</v>
      </c>
      <c r="G621" s="200" t="s">
        <v>301</v>
      </c>
      <c r="H621" s="200" t="s">
        <v>794</v>
      </c>
      <c r="I621" s="212" t="str">
        <f t="shared" si="18"/>
        <v>2. LIGA MUŽI A   2014 - 2015_42050</v>
      </c>
    </row>
    <row r="622" spans="1:9" ht="18">
      <c r="A622" s="202" t="s">
        <v>1015</v>
      </c>
      <c r="B622" s="206" t="s">
        <v>62</v>
      </c>
      <c r="C622" s="207">
        <v>42050</v>
      </c>
      <c r="D622" s="208" t="s">
        <v>792</v>
      </c>
      <c r="E622" s="199">
        <v>0.5</v>
      </c>
      <c r="F622" s="210">
        <f t="shared" si="19"/>
        <v>5</v>
      </c>
      <c r="G622" s="200" t="s">
        <v>793</v>
      </c>
      <c r="H622" s="200" t="s">
        <v>795</v>
      </c>
      <c r="I622" s="212" t="str">
        <f t="shared" si="18"/>
        <v>2. LIGA MUŽI A   2014 - 2015_42050</v>
      </c>
    </row>
    <row r="623" spans="1:9" ht="18">
      <c r="A623" s="202" t="s">
        <v>1015</v>
      </c>
      <c r="B623" s="206" t="s">
        <v>62</v>
      </c>
      <c r="C623" s="207">
        <v>42050</v>
      </c>
      <c r="D623" s="208" t="s">
        <v>792</v>
      </c>
      <c r="E623" s="199">
        <v>0.5</v>
      </c>
      <c r="F623" s="210">
        <f t="shared" si="19"/>
        <v>6</v>
      </c>
      <c r="G623" s="200" t="s">
        <v>438</v>
      </c>
      <c r="H623" s="200" t="s">
        <v>796</v>
      </c>
      <c r="I623" s="212" t="str">
        <f t="shared" si="18"/>
        <v>2. LIGA MUŽI A   2014 - 2015_42050</v>
      </c>
    </row>
    <row r="624" spans="1:9" ht="18">
      <c r="A624" s="202" t="s">
        <v>1015</v>
      </c>
      <c r="B624" s="205" t="s">
        <v>78</v>
      </c>
      <c r="C624" s="204">
        <v>42133</v>
      </c>
      <c r="D624" s="203" t="s">
        <v>789</v>
      </c>
      <c r="E624" s="196">
        <v>0.4166666666666667</v>
      </c>
      <c r="F624" s="210">
        <f t="shared" si="19"/>
        <v>1</v>
      </c>
      <c r="G624" s="197" t="s">
        <v>301</v>
      </c>
      <c r="H624" s="198" t="s">
        <v>793</v>
      </c>
      <c r="I624" s="212" t="str">
        <f t="shared" si="18"/>
        <v>2. LIGA MUŽI A   2014 - 2015_42133</v>
      </c>
    </row>
    <row r="625" spans="1:9" ht="18">
      <c r="A625" s="202" t="s">
        <v>1015</v>
      </c>
      <c r="B625" s="205" t="s">
        <v>78</v>
      </c>
      <c r="C625" s="204">
        <v>42133</v>
      </c>
      <c r="D625" s="203" t="s">
        <v>789</v>
      </c>
      <c r="E625" s="196">
        <v>0.4166666666666667</v>
      </c>
      <c r="F625" s="210">
        <f t="shared" si="19"/>
        <v>2</v>
      </c>
      <c r="G625" s="197" t="s">
        <v>438</v>
      </c>
      <c r="H625" s="197" t="s">
        <v>795</v>
      </c>
      <c r="I625" s="212" t="str">
        <f t="shared" si="18"/>
        <v>2. LIGA MUŽI A   2014 - 2015_42133</v>
      </c>
    </row>
    <row r="626" spans="1:9" ht="18">
      <c r="A626" s="202" t="s">
        <v>1015</v>
      </c>
      <c r="B626" s="205" t="s">
        <v>78</v>
      </c>
      <c r="C626" s="204">
        <v>42133</v>
      </c>
      <c r="D626" s="203" t="s">
        <v>789</v>
      </c>
      <c r="E626" s="196">
        <v>0.4166666666666667</v>
      </c>
      <c r="F626" s="210">
        <f t="shared" si="19"/>
        <v>3</v>
      </c>
      <c r="G626" s="197" t="s">
        <v>794</v>
      </c>
      <c r="H626" s="197" t="s">
        <v>796</v>
      </c>
      <c r="I626" s="212" t="str">
        <f t="shared" si="18"/>
        <v>2. LIGA MUŽI A   2014 - 2015_42133</v>
      </c>
    </row>
    <row r="627" spans="1:9" ht="18">
      <c r="A627" s="202" t="s">
        <v>1015</v>
      </c>
      <c r="B627" s="205" t="s">
        <v>78</v>
      </c>
      <c r="C627" s="204">
        <v>42133</v>
      </c>
      <c r="D627" s="203" t="s">
        <v>789</v>
      </c>
      <c r="E627" s="196">
        <v>0.5</v>
      </c>
      <c r="F627" s="210">
        <f t="shared" si="19"/>
        <v>4</v>
      </c>
      <c r="G627" s="197" t="s">
        <v>301</v>
      </c>
      <c r="H627" s="197" t="s">
        <v>438</v>
      </c>
      <c r="I627" s="212" t="str">
        <f t="shared" si="18"/>
        <v>2. LIGA MUŽI A   2014 - 2015_42133</v>
      </c>
    </row>
    <row r="628" spans="1:9" ht="18">
      <c r="A628" s="202" t="s">
        <v>1015</v>
      </c>
      <c r="B628" s="205" t="s">
        <v>78</v>
      </c>
      <c r="C628" s="204">
        <v>42133</v>
      </c>
      <c r="D628" s="203" t="s">
        <v>789</v>
      </c>
      <c r="E628" s="196">
        <v>0.5</v>
      </c>
      <c r="F628" s="210">
        <f t="shared" si="19"/>
        <v>5</v>
      </c>
      <c r="G628" s="197" t="s">
        <v>794</v>
      </c>
      <c r="H628" s="197" t="s">
        <v>793</v>
      </c>
      <c r="I628" s="212" t="str">
        <f t="shared" si="18"/>
        <v>2. LIGA MUŽI A   2014 - 2015_42133</v>
      </c>
    </row>
    <row r="629" spans="1:9" ht="18">
      <c r="A629" s="202" t="s">
        <v>1015</v>
      </c>
      <c r="B629" s="205" t="s">
        <v>78</v>
      </c>
      <c r="C629" s="204">
        <v>42133</v>
      </c>
      <c r="D629" s="203" t="s">
        <v>789</v>
      </c>
      <c r="E629" s="196">
        <v>0.5</v>
      </c>
      <c r="F629" s="210">
        <f t="shared" si="19"/>
        <v>6</v>
      </c>
      <c r="G629" s="197" t="s">
        <v>795</v>
      </c>
      <c r="H629" s="197" t="s">
        <v>796</v>
      </c>
      <c r="I629" s="212" t="str">
        <f t="shared" si="18"/>
        <v>2. LIGA MUŽI A   2014 - 2015_42133</v>
      </c>
    </row>
    <row r="630" spans="1:9" ht="18">
      <c r="A630" s="202" t="s">
        <v>1015</v>
      </c>
      <c r="B630" s="206" t="s">
        <v>79</v>
      </c>
      <c r="C630" s="207">
        <v>42134</v>
      </c>
      <c r="D630" s="208" t="s">
        <v>791</v>
      </c>
      <c r="E630" s="199">
        <v>0.4166666666666667</v>
      </c>
      <c r="F630" s="210">
        <f t="shared" si="19"/>
        <v>1</v>
      </c>
      <c r="G630" s="200" t="s">
        <v>438</v>
      </c>
      <c r="H630" s="200" t="s">
        <v>794</v>
      </c>
      <c r="I630" s="212" t="str">
        <f t="shared" si="18"/>
        <v>2. LIGA MUŽI A   2014 - 2015_42134</v>
      </c>
    </row>
    <row r="631" spans="1:9" ht="18">
      <c r="A631" s="202" t="s">
        <v>1015</v>
      </c>
      <c r="B631" s="206" t="s">
        <v>79</v>
      </c>
      <c r="C631" s="207">
        <v>42134</v>
      </c>
      <c r="D631" s="208" t="s">
        <v>791</v>
      </c>
      <c r="E631" s="199">
        <v>0.4166666666666667</v>
      </c>
      <c r="F631" s="210">
        <f t="shared" si="19"/>
        <v>2</v>
      </c>
      <c r="G631" s="200" t="s">
        <v>301</v>
      </c>
      <c r="H631" s="200" t="s">
        <v>795</v>
      </c>
      <c r="I631" s="212" t="str">
        <f t="shared" si="18"/>
        <v>2. LIGA MUŽI A   2014 - 2015_42134</v>
      </c>
    </row>
    <row r="632" spans="1:9" ht="18">
      <c r="A632" s="202" t="s">
        <v>1015</v>
      </c>
      <c r="B632" s="206" t="s">
        <v>79</v>
      </c>
      <c r="C632" s="207">
        <v>42134</v>
      </c>
      <c r="D632" s="208" t="s">
        <v>791</v>
      </c>
      <c r="E632" s="199">
        <v>0.4166666666666667</v>
      </c>
      <c r="F632" s="210">
        <f t="shared" si="19"/>
        <v>3</v>
      </c>
      <c r="G632" s="200" t="s">
        <v>793</v>
      </c>
      <c r="H632" s="200" t="s">
        <v>796</v>
      </c>
      <c r="I632" s="212" t="str">
        <f t="shared" si="18"/>
        <v>2. LIGA MUŽI A   2014 - 2015_42134</v>
      </c>
    </row>
    <row r="633" spans="1:9" ht="18">
      <c r="A633" s="202" t="s">
        <v>1016</v>
      </c>
      <c r="B633" s="205" t="s">
        <v>60</v>
      </c>
      <c r="C633" s="204">
        <v>41930</v>
      </c>
      <c r="D633" s="203" t="s">
        <v>797</v>
      </c>
      <c r="E633" s="196">
        <v>0.4166666666666667</v>
      </c>
      <c r="F633" s="210">
        <f t="shared" si="19"/>
        <v>1</v>
      </c>
      <c r="G633" s="197" t="s">
        <v>803</v>
      </c>
      <c r="H633" s="198" t="s">
        <v>804</v>
      </c>
      <c r="I633" s="212" t="str">
        <f t="shared" si="18"/>
        <v>1. LIGA MUŽI C   2014 - 2015_41930</v>
      </c>
    </row>
    <row r="634" spans="1:9" ht="18">
      <c r="A634" s="202" t="s">
        <v>1016</v>
      </c>
      <c r="B634" s="205" t="s">
        <v>60</v>
      </c>
      <c r="C634" s="204">
        <v>41930</v>
      </c>
      <c r="D634" s="203" t="s">
        <v>797</v>
      </c>
      <c r="E634" s="196">
        <v>0.4166666666666667</v>
      </c>
      <c r="F634" s="210">
        <f t="shared" si="19"/>
        <v>2</v>
      </c>
      <c r="G634" s="197" t="s">
        <v>805</v>
      </c>
      <c r="H634" s="197" t="s">
        <v>806</v>
      </c>
      <c r="I634" s="212" t="str">
        <f t="shared" si="18"/>
        <v>1. LIGA MUŽI C   2014 - 2015_41930</v>
      </c>
    </row>
    <row r="635" spans="1:9" ht="18">
      <c r="A635" s="202" t="s">
        <v>1016</v>
      </c>
      <c r="B635" s="205" t="s">
        <v>60</v>
      </c>
      <c r="C635" s="204">
        <v>41930</v>
      </c>
      <c r="D635" s="203" t="s">
        <v>797</v>
      </c>
      <c r="E635" s="196">
        <v>0.5</v>
      </c>
      <c r="F635" s="210">
        <f t="shared" si="19"/>
        <v>3</v>
      </c>
      <c r="G635" s="197" t="s">
        <v>807</v>
      </c>
      <c r="H635" s="197" t="s">
        <v>808</v>
      </c>
      <c r="I635" s="212" t="str">
        <f t="shared" si="18"/>
        <v>1. LIGA MUŽI C   2014 - 2015_41930</v>
      </c>
    </row>
    <row r="636" spans="1:9" ht="18">
      <c r="A636" s="202" t="s">
        <v>1016</v>
      </c>
      <c r="B636" s="205" t="s">
        <v>60</v>
      </c>
      <c r="C636" s="204">
        <v>41930</v>
      </c>
      <c r="D636" s="203" t="s">
        <v>797</v>
      </c>
      <c r="E636" s="196">
        <v>0.5</v>
      </c>
      <c r="F636" s="210">
        <f t="shared" si="19"/>
        <v>4</v>
      </c>
      <c r="G636" s="197" t="s">
        <v>806</v>
      </c>
      <c r="H636" s="197" t="s">
        <v>804</v>
      </c>
      <c r="I636" s="212" t="str">
        <f t="shared" si="18"/>
        <v>1. LIGA MUŽI C   2014 - 2015_41930</v>
      </c>
    </row>
    <row r="637" spans="1:9" ht="18">
      <c r="A637" s="202" t="s">
        <v>1016</v>
      </c>
      <c r="B637" s="205" t="s">
        <v>60</v>
      </c>
      <c r="C637" s="204">
        <v>41930</v>
      </c>
      <c r="D637" s="203" t="s">
        <v>797</v>
      </c>
      <c r="E637" s="196">
        <v>0.5833333333333334</v>
      </c>
      <c r="F637" s="210">
        <f t="shared" si="19"/>
        <v>5</v>
      </c>
      <c r="G637" s="197" t="s">
        <v>803</v>
      </c>
      <c r="H637" s="197" t="s">
        <v>808</v>
      </c>
      <c r="I637" s="212" t="str">
        <f t="shared" si="18"/>
        <v>1. LIGA MUŽI C   2014 - 2015_41930</v>
      </c>
    </row>
    <row r="638" spans="1:9" ht="18">
      <c r="A638" s="202" t="s">
        <v>1016</v>
      </c>
      <c r="B638" s="205" t="s">
        <v>60</v>
      </c>
      <c r="C638" s="204">
        <v>41930</v>
      </c>
      <c r="D638" s="203" t="s">
        <v>797</v>
      </c>
      <c r="E638" s="196">
        <v>0.5833333333333334</v>
      </c>
      <c r="F638" s="210">
        <f t="shared" si="19"/>
        <v>6</v>
      </c>
      <c r="G638" s="197" t="s">
        <v>805</v>
      </c>
      <c r="H638" s="197" t="s">
        <v>807</v>
      </c>
      <c r="I638" s="212" t="str">
        <f t="shared" si="18"/>
        <v>1. LIGA MUŽI C   2014 - 2015_41930</v>
      </c>
    </row>
    <row r="639" spans="1:9" ht="18">
      <c r="A639" s="202" t="s">
        <v>1016</v>
      </c>
      <c r="B639" s="206" t="s">
        <v>3</v>
      </c>
      <c r="C639" s="207">
        <v>41931</v>
      </c>
      <c r="D639" s="208" t="s">
        <v>798</v>
      </c>
      <c r="E639" s="199">
        <v>0.4166666666666667</v>
      </c>
      <c r="F639" s="210">
        <f t="shared" si="19"/>
        <v>1</v>
      </c>
      <c r="G639" s="200" t="s">
        <v>803</v>
      </c>
      <c r="H639" s="200" t="s">
        <v>805</v>
      </c>
      <c r="I639" s="212" t="str">
        <f t="shared" si="18"/>
        <v>1. LIGA MUŽI C   2014 - 2015_41931</v>
      </c>
    </row>
    <row r="640" spans="1:9" ht="18">
      <c r="A640" s="202" t="s">
        <v>1016</v>
      </c>
      <c r="B640" s="206" t="s">
        <v>3</v>
      </c>
      <c r="C640" s="207">
        <v>41931</v>
      </c>
      <c r="D640" s="208" t="s">
        <v>798</v>
      </c>
      <c r="E640" s="199">
        <v>0.4166666666666667</v>
      </c>
      <c r="F640" s="210">
        <f t="shared" si="19"/>
        <v>2</v>
      </c>
      <c r="G640" s="200" t="s">
        <v>804</v>
      </c>
      <c r="H640" s="200" t="s">
        <v>808</v>
      </c>
      <c r="I640" s="212" t="str">
        <f t="shared" si="18"/>
        <v>1. LIGA MUŽI C   2014 - 2015_41931</v>
      </c>
    </row>
    <row r="641" spans="1:9" ht="18">
      <c r="A641" s="202" t="s">
        <v>1016</v>
      </c>
      <c r="B641" s="206" t="s">
        <v>3</v>
      </c>
      <c r="C641" s="207">
        <v>41931</v>
      </c>
      <c r="D641" s="208" t="s">
        <v>798</v>
      </c>
      <c r="E641" s="199">
        <v>0.4166666666666667</v>
      </c>
      <c r="F641" s="210">
        <f t="shared" si="19"/>
        <v>3</v>
      </c>
      <c r="G641" s="200" t="s">
        <v>807</v>
      </c>
      <c r="H641" s="200" t="s">
        <v>806</v>
      </c>
      <c r="I641" s="212" t="str">
        <f t="shared" si="18"/>
        <v>1. LIGA MUŽI C   2014 - 2015_41931</v>
      </c>
    </row>
    <row r="642" spans="1:9" ht="18">
      <c r="A642" s="202" t="s">
        <v>1016</v>
      </c>
      <c r="B642" s="206" t="s">
        <v>3</v>
      </c>
      <c r="C642" s="207">
        <v>41931</v>
      </c>
      <c r="D642" s="208" t="s">
        <v>798</v>
      </c>
      <c r="E642" s="199">
        <v>0.5</v>
      </c>
      <c r="F642" s="210">
        <f t="shared" si="19"/>
        <v>4</v>
      </c>
      <c r="G642" s="200" t="s">
        <v>805</v>
      </c>
      <c r="H642" s="200" t="s">
        <v>804</v>
      </c>
      <c r="I642" s="212" t="str">
        <f t="shared" si="18"/>
        <v>1. LIGA MUŽI C   2014 - 2015_41931</v>
      </c>
    </row>
    <row r="643" spans="1:9" ht="18">
      <c r="A643" s="202" t="s">
        <v>1016</v>
      </c>
      <c r="B643" s="206" t="s">
        <v>3</v>
      </c>
      <c r="C643" s="207">
        <v>41931</v>
      </c>
      <c r="D643" s="208" t="s">
        <v>798</v>
      </c>
      <c r="E643" s="199">
        <v>0.5</v>
      </c>
      <c r="F643" s="210">
        <f t="shared" si="19"/>
        <v>5</v>
      </c>
      <c r="G643" s="200" t="s">
        <v>807</v>
      </c>
      <c r="H643" s="200" t="s">
        <v>803</v>
      </c>
      <c r="I643" s="212" t="str">
        <f t="shared" si="18"/>
        <v>1. LIGA MUŽI C   2014 - 2015_41931</v>
      </c>
    </row>
    <row r="644" spans="1:9" ht="18">
      <c r="A644" s="202" t="s">
        <v>1016</v>
      </c>
      <c r="B644" s="206" t="s">
        <v>3</v>
      </c>
      <c r="C644" s="207">
        <v>41931</v>
      </c>
      <c r="D644" s="208" t="s">
        <v>798</v>
      </c>
      <c r="E644" s="199">
        <v>0.5</v>
      </c>
      <c r="F644" s="210">
        <f t="shared" si="19"/>
        <v>6</v>
      </c>
      <c r="G644" s="200" t="s">
        <v>808</v>
      </c>
      <c r="H644" s="200" t="s">
        <v>806</v>
      </c>
      <c r="I644" s="212" t="str">
        <f aca="true" t="shared" si="20" ref="I644:I707">CONCATENATE(A644,"_",C644)</f>
        <v>1. LIGA MUŽI C   2014 - 2015_41931</v>
      </c>
    </row>
    <row r="645" spans="1:9" ht="18">
      <c r="A645" s="202" t="s">
        <v>1016</v>
      </c>
      <c r="B645" s="205" t="s">
        <v>4</v>
      </c>
      <c r="C645" s="204">
        <v>41986</v>
      </c>
      <c r="D645" s="203" t="s">
        <v>799</v>
      </c>
      <c r="E645" s="196">
        <v>0.4166666666666667</v>
      </c>
      <c r="F645" s="210">
        <f aca="true" t="shared" si="21" ref="F645:F708">IF(B644&lt;&gt;B645,1,F644+1)</f>
        <v>1</v>
      </c>
      <c r="G645" s="197" t="s">
        <v>805</v>
      </c>
      <c r="H645" s="198" t="s">
        <v>808</v>
      </c>
      <c r="I645" s="212" t="str">
        <f t="shared" si="20"/>
        <v>1. LIGA MUŽI C   2014 - 2015_41986</v>
      </c>
    </row>
    <row r="646" spans="1:9" ht="18">
      <c r="A646" s="202" t="s">
        <v>1016</v>
      </c>
      <c r="B646" s="205" t="s">
        <v>4</v>
      </c>
      <c r="C646" s="204">
        <v>41986</v>
      </c>
      <c r="D646" s="203" t="s">
        <v>799</v>
      </c>
      <c r="E646" s="196">
        <v>0.4166666666666667</v>
      </c>
      <c r="F646" s="210">
        <f t="shared" si="21"/>
        <v>2</v>
      </c>
      <c r="G646" s="197" t="s">
        <v>807</v>
      </c>
      <c r="H646" s="197" t="s">
        <v>804</v>
      </c>
      <c r="I646" s="212" t="str">
        <f t="shared" si="20"/>
        <v>1. LIGA MUŽI C   2014 - 2015_41986</v>
      </c>
    </row>
    <row r="647" spans="1:9" ht="18">
      <c r="A647" s="202" t="s">
        <v>1016</v>
      </c>
      <c r="B647" s="205" t="s">
        <v>4</v>
      </c>
      <c r="C647" s="204">
        <v>41986</v>
      </c>
      <c r="D647" s="203" t="s">
        <v>799</v>
      </c>
      <c r="E647" s="196">
        <v>0.4166666666666667</v>
      </c>
      <c r="F647" s="210">
        <f t="shared" si="21"/>
        <v>3</v>
      </c>
      <c r="G647" s="197" t="s">
        <v>803</v>
      </c>
      <c r="H647" s="197" t="s">
        <v>806</v>
      </c>
      <c r="I647" s="212" t="str">
        <f t="shared" si="20"/>
        <v>1. LIGA MUŽI C   2014 - 2015_41986</v>
      </c>
    </row>
    <row r="648" spans="1:9" ht="18">
      <c r="A648" s="202" t="s">
        <v>1016</v>
      </c>
      <c r="B648" s="205" t="s">
        <v>4</v>
      </c>
      <c r="C648" s="204">
        <v>41986</v>
      </c>
      <c r="D648" s="203" t="s">
        <v>799</v>
      </c>
      <c r="E648" s="196">
        <v>0.5</v>
      </c>
      <c r="F648" s="210">
        <f t="shared" si="21"/>
        <v>4</v>
      </c>
      <c r="G648" s="197" t="s">
        <v>807</v>
      </c>
      <c r="H648" s="197" t="s">
        <v>808</v>
      </c>
      <c r="I648" s="212" t="str">
        <f t="shared" si="20"/>
        <v>1. LIGA MUŽI C   2014 - 2015_41986</v>
      </c>
    </row>
    <row r="649" spans="1:9" ht="18">
      <c r="A649" s="202" t="s">
        <v>1016</v>
      </c>
      <c r="B649" s="205" t="s">
        <v>4</v>
      </c>
      <c r="C649" s="204">
        <v>41986</v>
      </c>
      <c r="D649" s="203" t="s">
        <v>799</v>
      </c>
      <c r="E649" s="196">
        <v>0.5</v>
      </c>
      <c r="F649" s="210">
        <f t="shared" si="21"/>
        <v>5</v>
      </c>
      <c r="G649" s="197" t="s">
        <v>803</v>
      </c>
      <c r="H649" s="197" t="s">
        <v>804</v>
      </c>
      <c r="I649" s="212" t="str">
        <f t="shared" si="20"/>
        <v>1. LIGA MUŽI C   2014 - 2015_41986</v>
      </c>
    </row>
    <row r="650" spans="1:9" ht="18">
      <c r="A650" s="202" t="s">
        <v>1016</v>
      </c>
      <c r="B650" s="205" t="s">
        <v>4</v>
      </c>
      <c r="C650" s="204">
        <v>41986</v>
      </c>
      <c r="D650" s="203" t="s">
        <v>799</v>
      </c>
      <c r="E650" s="196">
        <v>0.5</v>
      </c>
      <c r="F650" s="210">
        <f t="shared" si="21"/>
        <v>6</v>
      </c>
      <c r="G650" s="197" t="s">
        <v>805</v>
      </c>
      <c r="H650" s="197" t="s">
        <v>806</v>
      </c>
      <c r="I650" s="212" t="str">
        <f t="shared" si="20"/>
        <v>1. LIGA MUŽI C   2014 - 2015_41986</v>
      </c>
    </row>
    <row r="651" spans="1:9" ht="18">
      <c r="A651" s="202" t="s">
        <v>1016</v>
      </c>
      <c r="B651" s="206" t="s">
        <v>5</v>
      </c>
      <c r="C651" s="207">
        <v>41987</v>
      </c>
      <c r="D651" s="208" t="s">
        <v>800</v>
      </c>
      <c r="E651" s="199">
        <v>0.4166666666666667</v>
      </c>
      <c r="F651" s="210">
        <f t="shared" si="21"/>
        <v>1</v>
      </c>
      <c r="G651" s="200" t="s">
        <v>807</v>
      </c>
      <c r="H651" s="200" t="s">
        <v>805</v>
      </c>
      <c r="I651" s="212" t="str">
        <f t="shared" si="20"/>
        <v>1. LIGA MUŽI C   2014 - 2015_41987</v>
      </c>
    </row>
    <row r="652" spans="1:9" ht="18">
      <c r="A652" s="202" t="s">
        <v>1016</v>
      </c>
      <c r="B652" s="206" t="s">
        <v>5</v>
      </c>
      <c r="C652" s="207">
        <v>41987</v>
      </c>
      <c r="D652" s="208" t="s">
        <v>800</v>
      </c>
      <c r="E652" s="199">
        <v>0.4166666666666667</v>
      </c>
      <c r="F652" s="210">
        <f t="shared" si="21"/>
        <v>2</v>
      </c>
      <c r="G652" s="200" t="s">
        <v>803</v>
      </c>
      <c r="H652" s="200" t="s">
        <v>808</v>
      </c>
      <c r="I652" s="212" t="str">
        <f t="shared" si="20"/>
        <v>1. LIGA MUŽI C   2014 - 2015_41987</v>
      </c>
    </row>
    <row r="653" spans="1:9" ht="18">
      <c r="A653" s="202" t="s">
        <v>1016</v>
      </c>
      <c r="B653" s="206" t="s">
        <v>5</v>
      </c>
      <c r="C653" s="207">
        <v>41987</v>
      </c>
      <c r="D653" s="208" t="s">
        <v>800</v>
      </c>
      <c r="E653" s="199">
        <v>0.4166666666666667</v>
      </c>
      <c r="F653" s="210">
        <f t="shared" si="21"/>
        <v>3</v>
      </c>
      <c r="G653" s="200" t="s">
        <v>804</v>
      </c>
      <c r="H653" s="200" t="s">
        <v>806</v>
      </c>
      <c r="I653" s="212" t="str">
        <f t="shared" si="20"/>
        <v>1. LIGA MUŽI C   2014 - 2015_41987</v>
      </c>
    </row>
    <row r="654" spans="1:9" ht="18">
      <c r="A654" s="202" t="s">
        <v>1016</v>
      </c>
      <c r="B654" s="206" t="s">
        <v>5</v>
      </c>
      <c r="C654" s="207">
        <v>41987</v>
      </c>
      <c r="D654" s="208" t="s">
        <v>800</v>
      </c>
      <c r="E654" s="199">
        <v>0.5</v>
      </c>
      <c r="F654" s="210">
        <f t="shared" si="21"/>
        <v>4</v>
      </c>
      <c r="G654" s="200" t="s">
        <v>805</v>
      </c>
      <c r="H654" s="200" t="s">
        <v>803</v>
      </c>
      <c r="I654" s="212" t="str">
        <f t="shared" si="20"/>
        <v>1. LIGA MUŽI C   2014 - 2015_41987</v>
      </c>
    </row>
    <row r="655" spans="1:9" ht="18">
      <c r="A655" s="202" t="s">
        <v>1016</v>
      </c>
      <c r="B655" s="206" t="s">
        <v>5</v>
      </c>
      <c r="C655" s="207">
        <v>41987</v>
      </c>
      <c r="D655" s="208" t="s">
        <v>800</v>
      </c>
      <c r="E655" s="199">
        <v>0.5</v>
      </c>
      <c r="F655" s="210">
        <f t="shared" si="21"/>
        <v>5</v>
      </c>
      <c r="G655" s="200" t="s">
        <v>804</v>
      </c>
      <c r="H655" s="200" t="s">
        <v>808</v>
      </c>
      <c r="I655" s="212" t="str">
        <f t="shared" si="20"/>
        <v>1. LIGA MUŽI C   2014 - 2015_41987</v>
      </c>
    </row>
    <row r="656" spans="1:9" ht="18">
      <c r="A656" s="202" t="s">
        <v>1016</v>
      </c>
      <c r="B656" s="206" t="s">
        <v>5</v>
      </c>
      <c r="C656" s="207">
        <v>41987</v>
      </c>
      <c r="D656" s="208" t="s">
        <v>800</v>
      </c>
      <c r="E656" s="199">
        <v>0.5</v>
      </c>
      <c r="F656" s="210">
        <f t="shared" si="21"/>
        <v>6</v>
      </c>
      <c r="G656" s="200" t="s">
        <v>807</v>
      </c>
      <c r="H656" s="200" t="s">
        <v>806</v>
      </c>
      <c r="I656" s="212" t="str">
        <f t="shared" si="20"/>
        <v>1. LIGA MUŽI C   2014 - 2015_41987</v>
      </c>
    </row>
    <row r="657" spans="1:9" ht="18">
      <c r="A657" s="202" t="s">
        <v>1016</v>
      </c>
      <c r="B657" s="205" t="s">
        <v>6</v>
      </c>
      <c r="C657" s="204">
        <v>42049</v>
      </c>
      <c r="D657" s="203" t="s">
        <v>801</v>
      </c>
      <c r="E657" s="196">
        <v>0.4166666666666667</v>
      </c>
      <c r="F657" s="210">
        <f t="shared" si="21"/>
        <v>1</v>
      </c>
      <c r="G657" s="197" t="s">
        <v>804</v>
      </c>
      <c r="H657" s="198" t="s">
        <v>805</v>
      </c>
      <c r="I657" s="212" t="str">
        <f t="shared" si="20"/>
        <v>1. LIGA MUŽI C   2014 - 2015_42049</v>
      </c>
    </row>
    <row r="658" spans="1:9" ht="18">
      <c r="A658" s="202" t="s">
        <v>1016</v>
      </c>
      <c r="B658" s="205" t="s">
        <v>6</v>
      </c>
      <c r="C658" s="204">
        <v>42049</v>
      </c>
      <c r="D658" s="203" t="s">
        <v>801</v>
      </c>
      <c r="E658" s="196">
        <v>0.4166666666666667</v>
      </c>
      <c r="F658" s="210">
        <f t="shared" si="21"/>
        <v>2</v>
      </c>
      <c r="G658" s="197" t="s">
        <v>807</v>
      </c>
      <c r="H658" s="197" t="s">
        <v>803</v>
      </c>
      <c r="I658" s="212" t="str">
        <f t="shared" si="20"/>
        <v>1. LIGA MUŽI C   2014 - 2015_42049</v>
      </c>
    </row>
    <row r="659" spans="1:9" ht="18">
      <c r="A659" s="202" t="s">
        <v>1016</v>
      </c>
      <c r="B659" s="205" t="s">
        <v>6</v>
      </c>
      <c r="C659" s="204">
        <v>42049</v>
      </c>
      <c r="D659" s="203" t="s">
        <v>801</v>
      </c>
      <c r="E659" s="196">
        <v>0.4166666666666667</v>
      </c>
      <c r="F659" s="210">
        <f t="shared" si="21"/>
        <v>3</v>
      </c>
      <c r="G659" s="197" t="s">
        <v>808</v>
      </c>
      <c r="H659" s="197" t="s">
        <v>806</v>
      </c>
      <c r="I659" s="212" t="str">
        <f t="shared" si="20"/>
        <v>1. LIGA MUŽI C   2014 - 2015_42049</v>
      </c>
    </row>
    <row r="660" spans="1:9" ht="18">
      <c r="A660" s="202" t="s">
        <v>1016</v>
      </c>
      <c r="B660" s="205" t="s">
        <v>6</v>
      </c>
      <c r="C660" s="204">
        <v>42049</v>
      </c>
      <c r="D660" s="203" t="s">
        <v>801</v>
      </c>
      <c r="E660" s="196">
        <v>0.5</v>
      </c>
      <c r="F660" s="210">
        <f t="shared" si="21"/>
        <v>4</v>
      </c>
      <c r="G660" s="197" t="s">
        <v>807</v>
      </c>
      <c r="H660" s="197" t="s">
        <v>804</v>
      </c>
      <c r="I660" s="212" t="str">
        <f t="shared" si="20"/>
        <v>1. LIGA MUŽI C   2014 - 2015_42049</v>
      </c>
    </row>
    <row r="661" spans="1:9" ht="18">
      <c r="A661" s="202" t="s">
        <v>1016</v>
      </c>
      <c r="B661" s="205" t="s">
        <v>6</v>
      </c>
      <c r="C661" s="204">
        <v>42049</v>
      </c>
      <c r="D661" s="203" t="s">
        <v>801</v>
      </c>
      <c r="E661" s="196">
        <v>0.5</v>
      </c>
      <c r="F661" s="210">
        <f t="shared" si="21"/>
        <v>5</v>
      </c>
      <c r="G661" s="197" t="s">
        <v>803</v>
      </c>
      <c r="H661" s="197" t="s">
        <v>806</v>
      </c>
      <c r="I661" s="212" t="str">
        <f t="shared" si="20"/>
        <v>1. LIGA MUŽI C   2014 - 2015_42049</v>
      </c>
    </row>
    <row r="662" spans="1:9" ht="18">
      <c r="A662" s="202" t="s">
        <v>1016</v>
      </c>
      <c r="B662" s="205" t="s">
        <v>6</v>
      </c>
      <c r="C662" s="204">
        <v>42049</v>
      </c>
      <c r="D662" s="203" t="s">
        <v>801</v>
      </c>
      <c r="E662" s="196">
        <v>0.5</v>
      </c>
      <c r="F662" s="210">
        <f t="shared" si="21"/>
        <v>6</v>
      </c>
      <c r="G662" s="197" t="s">
        <v>805</v>
      </c>
      <c r="H662" s="197" t="s">
        <v>808</v>
      </c>
      <c r="I662" s="212" t="str">
        <f t="shared" si="20"/>
        <v>1. LIGA MUŽI C   2014 - 2015_42049</v>
      </c>
    </row>
    <row r="663" spans="1:9" ht="18">
      <c r="A663" s="202" t="s">
        <v>1016</v>
      </c>
      <c r="B663" s="206" t="s">
        <v>62</v>
      </c>
      <c r="C663" s="207">
        <v>42050</v>
      </c>
      <c r="D663" s="208" t="s">
        <v>801</v>
      </c>
      <c r="E663" s="199">
        <v>0.4166666666666667</v>
      </c>
      <c r="F663" s="210">
        <f t="shared" si="21"/>
        <v>1</v>
      </c>
      <c r="G663" s="200" t="s">
        <v>804</v>
      </c>
      <c r="H663" s="200" t="s">
        <v>807</v>
      </c>
      <c r="I663" s="212" t="str">
        <f t="shared" si="20"/>
        <v>1. LIGA MUŽI C   2014 - 2015_42050</v>
      </c>
    </row>
    <row r="664" spans="1:9" ht="18">
      <c r="A664" s="202" t="s">
        <v>1016</v>
      </c>
      <c r="B664" s="206" t="s">
        <v>62</v>
      </c>
      <c r="C664" s="207">
        <v>42050</v>
      </c>
      <c r="D664" s="208" t="s">
        <v>801</v>
      </c>
      <c r="E664" s="199">
        <v>0.4166666666666667</v>
      </c>
      <c r="F664" s="210">
        <f t="shared" si="21"/>
        <v>2</v>
      </c>
      <c r="G664" s="200" t="s">
        <v>806</v>
      </c>
      <c r="H664" s="200" t="s">
        <v>803</v>
      </c>
      <c r="I664" s="212" t="str">
        <f t="shared" si="20"/>
        <v>1. LIGA MUŽI C   2014 - 2015_42050</v>
      </c>
    </row>
    <row r="665" spans="1:9" ht="18">
      <c r="A665" s="202" t="s">
        <v>1016</v>
      </c>
      <c r="B665" s="206" t="s">
        <v>62</v>
      </c>
      <c r="C665" s="207">
        <v>42050</v>
      </c>
      <c r="D665" s="208" t="s">
        <v>801</v>
      </c>
      <c r="E665" s="199">
        <v>0.4166666666666667</v>
      </c>
      <c r="F665" s="210">
        <f t="shared" si="21"/>
        <v>3</v>
      </c>
      <c r="G665" s="200" t="s">
        <v>805</v>
      </c>
      <c r="H665" s="200" t="s">
        <v>808</v>
      </c>
      <c r="I665" s="212" t="str">
        <f t="shared" si="20"/>
        <v>1. LIGA MUŽI C   2014 - 2015_42050</v>
      </c>
    </row>
    <row r="666" spans="1:9" ht="18">
      <c r="A666" s="202" t="s">
        <v>1016</v>
      </c>
      <c r="B666" s="206" t="s">
        <v>62</v>
      </c>
      <c r="C666" s="207">
        <v>42050</v>
      </c>
      <c r="D666" s="208" t="s">
        <v>801</v>
      </c>
      <c r="E666" s="199">
        <v>0.5</v>
      </c>
      <c r="F666" s="210">
        <f t="shared" si="21"/>
        <v>4</v>
      </c>
      <c r="G666" s="200" t="s">
        <v>805</v>
      </c>
      <c r="H666" s="200" t="s">
        <v>807</v>
      </c>
      <c r="I666" s="212" t="str">
        <f t="shared" si="20"/>
        <v>1. LIGA MUŽI C   2014 - 2015_42050</v>
      </c>
    </row>
    <row r="667" spans="1:9" ht="18">
      <c r="A667" s="202" t="s">
        <v>1016</v>
      </c>
      <c r="B667" s="206" t="s">
        <v>62</v>
      </c>
      <c r="C667" s="207">
        <v>42050</v>
      </c>
      <c r="D667" s="208" t="s">
        <v>801</v>
      </c>
      <c r="E667" s="199">
        <v>0.5</v>
      </c>
      <c r="F667" s="210">
        <f t="shared" si="21"/>
        <v>5</v>
      </c>
      <c r="G667" s="200" t="s">
        <v>803</v>
      </c>
      <c r="H667" s="200" t="s">
        <v>808</v>
      </c>
      <c r="I667" s="212" t="str">
        <f t="shared" si="20"/>
        <v>1. LIGA MUŽI C   2014 - 2015_42050</v>
      </c>
    </row>
    <row r="668" spans="1:9" ht="18">
      <c r="A668" s="202" t="s">
        <v>1016</v>
      </c>
      <c r="B668" s="206" t="s">
        <v>62</v>
      </c>
      <c r="C668" s="207">
        <v>42050</v>
      </c>
      <c r="D668" s="208" t="s">
        <v>801</v>
      </c>
      <c r="E668" s="199">
        <v>0.5</v>
      </c>
      <c r="F668" s="210">
        <f t="shared" si="21"/>
        <v>6</v>
      </c>
      <c r="G668" s="200" t="s">
        <v>804</v>
      </c>
      <c r="H668" s="200" t="s">
        <v>806</v>
      </c>
      <c r="I668" s="212" t="str">
        <f t="shared" si="20"/>
        <v>1. LIGA MUŽI C   2014 - 2015_42050</v>
      </c>
    </row>
    <row r="669" spans="1:9" ht="18">
      <c r="A669" s="202" t="s">
        <v>1016</v>
      </c>
      <c r="B669" s="205" t="s">
        <v>78</v>
      </c>
      <c r="C669" s="204">
        <v>42133</v>
      </c>
      <c r="D669" s="203" t="s">
        <v>802</v>
      </c>
      <c r="E669" s="196">
        <v>0.4166666666666667</v>
      </c>
      <c r="F669" s="210">
        <f t="shared" si="21"/>
        <v>1</v>
      </c>
      <c r="G669" s="197" t="s">
        <v>808</v>
      </c>
      <c r="H669" s="198" t="s">
        <v>804</v>
      </c>
      <c r="I669" s="212" t="str">
        <f t="shared" si="20"/>
        <v>1. LIGA MUŽI C   2014 - 2015_42133</v>
      </c>
    </row>
    <row r="670" spans="1:9" ht="18">
      <c r="A670" s="202" t="s">
        <v>1016</v>
      </c>
      <c r="B670" s="205" t="s">
        <v>78</v>
      </c>
      <c r="C670" s="204">
        <v>42133</v>
      </c>
      <c r="D670" s="203" t="s">
        <v>802</v>
      </c>
      <c r="E670" s="196">
        <v>0.4166666666666667</v>
      </c>
      <c r="F670" s="210">
        <f t="shared" si="21"/>
        <v>2</v>
      </c>
      <c r="G670" s="197" t="s">
        <v>805</v>
      </c>
      <c r="H670" s="197" t="s">
        <v>803</v>
      </c>
      <c r="I670" s="212" t="str">
        <f t="shared" si="20"/>
        <v>1. LIGA MUŽI C   2014 - 2015_42133</v>
      </c>
    </row>
    <row r="671" spans="1:9" ht="18">
      <c r="A671" s="202" t="s">
        <v>1016</v>
      </c>
      <c r="B671" s="205" t="s">
        <v>78</v>
      </c>
      <c r="C671" s="204">
        <v>42133</v>
      </c>
      <c r="D671" s="203" t="s">
        <v>802</v>
      </c>
      <c r="E671" s="196">
        <v>0.4166666666666667</v>
      </c>
      <c r="F671" s="210">
        <f t="shared" si="21"/>
        <v>3</v>
      </c>
      <c r="G671" s="197" t="s">
        <v>807</v>
      </c>
      <c r="H671" s="197" t="s">
        <v>806</v>
      </c>
      <c r="I671" s="212" t="str">
        <f t="shared" si="20"/>
        <v>1. LIGA MUŽI C   2014 - 2015_42133</v>
      </c>
    </row>
    <row r="672" spans="1:9" ht="18">
      <c r="A672" s="202" t="s">
        <v>1016</v>
      </c>
      <c r="B672" s="205" t="s">
        <v>78</v>
      </c>
      <c r="C672" s="204">
        <v>42133</v>
      </c>
      <c r="D672" s="203" t="s">
        <v>802</v>
      </c>
      <c r="E672" s="196">
        <v>0.5</v>
      </c>
      <c r="F672" s="210">
        <f t="shared" si="21"/>
        <v>4</v>
      </c>
      <c r="G672" s="197" t="s">
        <v>805</v>
      </c>
      <c r="H672" s="197" t="s">
        <v>804</v>
      </c>
      <c r="I672" s="212" t="str">
        <f t="shared" si="20"/>
        <v>1. LIGA MUŽI C   2014 - 2015_42133</v>
      </c>
    </row>
    <row r="673" spans="1:9" ht="18">
      <c r="A673" s="202" t="s">
        <v>1016</v>
      </c>
      <c r="B673" s="205" t="s">
        <v>78</v>
      </c>
      <c r="C673" s="204">
        <v>42133</v>
      </c>
      <c r="D673" s="203" t="s">
        <v>802</v>
      </c>
      <c r="E673" s="196">
        <v>0.5</v>
      </c>
      <c r="F673" s="210">
        <f t="shared" si="21"/>
        <v>5</v>
      </c>
      <c r="G673" s="197" t="s">
        <v>807</v>
      </c>
      <c r="H673" s="197" t="s">
        <v>803</v>
      </c>
      <c r="I673" s="212" t="str">
        <f t="shared" si="20"/>
        <v>1. LIGA MUŽI C   2014 - 2015_42133</v>
      </c>
    </row>
    <row r="674" spans="1:9" ht="18">
      <c r="A674" s="202" t="s">
        <v>1016</v>
      </c>
      <c r="B674" s="205" t="s">
        <v>78</v>
      </c>
      <c r="C674" s="204">
        <v>42133</v>
      </c>
      <c r="D674" s="203" t="s">
        <v>802</v>
      </c>
      <c r="E674" s="196">
        <v>0.5</v>
      </c>
      <c r="F674" s="210">
        <f t="shared" si="21"/>
        <v>6</v>
      </c>
      <c r="G674" s="197" t="s">
        <v>808</v>
      </c>
      <c r="H674" s="197" t="s">
        <v>806</v>
      </c>
      <c r="I674" s="212" t="str">
        <f t="shared" si="20"/>
        <v>1. LIGA MUŽI C   2014 - 2015_42133</v>
      </c>
    </row>
    <row r="675" spans="1:9" ht="18">
      <c r="A675" s="202" t="s">
        <v>1016</v>
      </c>
      <c r="B675" s="206" t="s">
        <v>79</v>
      </c>
      <c r="C675" s="207">
        <v>42134</v>
      </c>
      <c r="D675" s="208" t="s">
        <v>797</v>
      </c>
      <c r="E675" s="199">
        <v>0.4166666666666667</v>
      </c>
      <c r="F675" s="210">
        <f t="shared" si="21"/>
        <v>1</v>
      </c>
      <c r="G675" s="200" t="s">
        <v>806</v>
      </c>
      <c r="H675" s="200" t="s">
        <v>805</v>
      </c>
      <c r="I675" s="212" t="str">
        <f t="shared" si="20"/>
        <v>1. LIGA MUŽI C   2014 - 2015_42134</v>
      </c>
    </row>
    <row r="676" spans="1:9" ht="18">
      <c r="A676" s="202" t="s">
        <v>1016</v>
      </c>
      <c r="B676" s="206" t="s">
        <v>79</v>
      </c>
      <c r="C676" s="207">
        <v>42134</v>
      </c>
      <c r="D676" s="208" t="s">
        <v>797</v>
      </c>
      <c r="E676" s="199">
        <v>0.4166666666666667</v>
      </c>
      <c r="F676" s="210">
        <f t="shared" si="21"/>
        <v>2</v>
      </c>
      <c r="G676" s="200" t="s">
        <v>804</v>
      </c>
      <c r="H676" s="200" t="s">
        <v>803</v>
      </c>
      <c r="I676" s="212" t="str">
        <f t="shared" si="20"/>
        <v>1. LIGA MUŽI C   2014 - 2015_42134</v>
      </c>
    </row>
    <row r="677" spans="1:9" ht="18">
      <c r="A677" s="202" t="s">
        <v>1016</v>
      </c>
      <c r="B677" s="206" t="s">
        <v>79</v>
      </c>
      <c r="C677" s="207">
        <v>42134</v>
      </c>
      <c r="D677" s="208" t="s">
        <v>797</v>
      </c>
      <c r="E677" s="199">
        <v>0.5</v>
      </c>
      <c r="F677" s="210">
        <f t="shared" si="21"/>
        <v>3</v>
      </c>
      <c r="G677" s="200" t="s">
        <v>807</v>
      </c>
      <c r="H677" s="200" t="s">
        <v>808</v>
      </c>
      <c r="I677" s="212" t="str">
        <f t="shared" si="20"/>
        <v>1. LIGA MUŽI C   2014 - 2015_42134</v>
      </c>
    </row>
    <row r="678" spans="1:9" ht="18">
      <c r="A678" s="202" t="s">
        <v>1017</v>
      </c>
      <c r="B678" s="205" t="s">
        <v>60</v>
      </c>
      <c r="C678" s="204">
        <v>41930</v>
      </c>
      <c r="D678" s="203" t="s">
        <v>809</v>
      </c>
      <c r="E678" s="248">
        <v>0.4166666666666667</v>
      </c>
      <c r="F678" s="210">
        <f t="shared" si="21"/>
        <v>1</v>
      </c>
      <c r="G678" s="197" t="s">
        <v>252</v>
      </c>
      <c r="H678" s="198" t="s">
        <v>815</v>
      </c>
      <c r="I678" s="212" t="str">
        <f t="shared" si="20"/>
        <v>1. LIGA MUŽI B   2014 - 2015_41930</v>
      </c>
    </row>
    <row r="679" spans="1:9" ht="18">
      <c r="A679" s="202" t="s">
        <v>1017</v>
      </c>
      <c r="B679" s="205" t="s">
        <v>60</v>
      </c>
      <c r="C679" s="204">
        <v>41930</v>
      </c>
      <c r="D679" s="203" t="s">
        <v>809</v>
      </c>
      <c r="E679" s="248">
        <v>0.4166666666666667</v>
      </c>
      <c r="F679" s="210">
        <f t="shared" si="21"/>
        <v>2</v>
      </c>
      <c r="G679" s="197" t="s">
        <v>816</v>
      </c>
      <c r="H679" s="197" t="s">
        <v>817</v>
      </c>
      <c r="I679" s="212" t="str">
        <f t="shared" si="20"/>
        <v>1. LIGA MUŽI B   2014 - 2015_41930</v>
      </c>
    </row>
    <row r="680" spans="1:9" ht="18">
      <c r="A680" s="202" t="s">
        <v>1017</v>
      </c>
      <c r="B680" s="205" t="s">
        <v>60</v>
      </c>
      <c r="C680" s="204">
        <v>41930</v>
      </c>
      <c r="D680" s="203" t="s">
        <v>809</v>
      </c>
      <c r="E680" s="248">
        <v>0.4166666666666667</v>
      </c>
      <c r="F680" s="210">
        <f t="shared" si="21"/>
        <v>3</v>
      </c>
      <c r="G680" s="197" t="s">
        <v>818</v>
      </c>
      <c r="H680" s="197" t="s">
        <v>819</v>
      </c>
      <c r="I680" s="212" t="str">
        <f t="shared" si="20"/>
        <v>1. LIGA MUŽI B   2014 - 2015_41930</v>
      </c>
    </row>
    <row r="681" spans="1:9" ht="18">
      <c r="A681" s="202" t="s">
        <v>1017</v>
      </c>
      <c r="B681" s="205" t="s">
        <v>60</v>
      </c>
      <c r="C681" s="204">
        <v>41930</v>
      </c>
      <c r="D681" s="203" t="s">
        <v>809</v>
      </c>
      <c r="E681" s="248">
        <v>0.5</v>
      </c>
      <c r="F681" s="210">
        <f t="shared" si="21"/>
        <v>4</v>
      </c>
      <c r="G681" s="197" t="s">
        <v>815</v>
      </c>
      <c r="H681" s="197" t="s">
        <v>816</v>
      </c>
      <c r="I681" s="212" t="str">
        <f t="shared" si="20"/>
        <v>1. LIGA MUŽI B   2014 - 2015_41930</v>
      </c>
    </row>
    <row r="682" spans="1:9" ht="18">
      <c r="A682" s="202" t="s">
        <v>1017</v>
      </c>
      <c r="B682" s="205" t="s">
        <v>60</v>
      </c>
      <c r="C682" s="204">
        <v>41930</v>
      </c>
      <c r="D682" s="203" t="s">
        <v>809</v>
      </c>
      <c r="E682" s="248">
        <v>0.5</v>
      </c>
      <c r="F682" s="210">
        <f t="shared" si="21"/>
        <v>5</v>
      </c>
      <c r="G682" s="197" t="s">
        <v>818</v>
      </c>
      <c r="H682" s="197" t="s">
        <v>817</v>
      </c>
      <c r="I682" s="212" t="str">
        <f t="shared" si="20"/>
        <v>1. LIGA MUŽI B   2014 - 2015_41930</v>
      </c>
    </row>
    <row r="683" spans="1:9" ht="18">
      <c r="A683" s="202" t="s">
        <v>1017</v>
      </c>
      <c r="B683" s="205" t="s">
        <v>60</v>
      </c>
      <c r="C683" s="204">
        <v>41930</v>
      </c>
      <c r="D683" s="203" t="s">
        <v>809</v>
      </c>
      <c r="E683" s="248">
        <v>0.5</v>
      </c>
      <c r="F683" s="210">
        <f t="shared" si="21"/>
        <v>6</v>
      </c>
      <c r="G683" s="197" t="s">
        <v>252</v>
      </c>
      <c r="H683" s="197" t="s">
        <v>819</v>
      </c>
      <c r="I683" s="212" t="str">
        <f t="shared" si="20"/>
        <v>1. LIGA MUŽI B   2014 - 2015_41930</v>
      </c>
    </row>
    <row r="684" spans="1:9" ht="18">
      <c r="A684" s="202" t="s">
        <v>1017</v>
      </c>
      <c r="B684" s="206" t="s">
        <v>3</v>
      </c>
      <c r="C684" s="207">
        <v>41931</v>
      </c>
      <c r="D684" s="208" t="s">
        <v>810</v>
      </c>
      <c r="E684" s="249">
        <v>0.4166666666666667</v>
      </c>
      <c r="F684" s="210">
        <f t="shared" si="21"/>
        <v>1</v>
      </c>
      <c r="G684" s="200" t="s">
        <v>816</v>
      </c>
      <c r="H684" s="200" t="s">
        <v>252</v>
      </c>
      <c r="I684" s="212" t="str">
        <f t="shared" si="20"/>
        <v>1. LIGA MUŽI B   2014 - 2015_41931</v>
      </c>
    </row>
    <row r="685" spans="1:9" ht="18">
      <c r="A685" s="202" t="s">
        <v>1017</v>
      </c>
      <c r="B685" s="206" t="s">
        <v>3</v>
      </c>
      <c r="C685" s="207">
        <v>41931</v>
      </c>
      <c r="D685" s="208" t="s">
        <v>810</v>
      </c>
      <c r="E685" s="249">
        <v>0.4166666666666667</v>
      </c>
      <c r="F685" s="210">
        <f t="shared" si="21"/>
        <v>2</v>
      </c>
      <c r="G685" s="200" t="s">
        <v>819</v>
      </c>
      <c r="H685" s="200" t="s">
        <v>817</v>
      </c>
      <c r="I685" s="212" t="str">
        <f t="shared" si="20"/>
        <v>1. LIGA MUŽI B   2014 - 2015_41931</v>
      </c>
    </row>
    <row r="686" spans="1:9" ht="18">
      <c r="A686" s="202" t="s">
        <v>1017</v>
      </c>
      <c r="B686" s="206" t="s">
        <v>3</v>
      </c>
      <c r="C686" s="207">
        <v>41931</v>
      </c>
      <c r="D686" s="208" t="s">
        <v>810</v>
      </c>
      <c r="E686" s="249">
        <v>0.4166666666666667</v>
      </c>
      <c r="F686" s="210">
        <f t="shared" si="21"/>
        <v>3</v>
      </c>
      <c r="G686" s="200" t="s">
        <v>815</v>
      </c>
      <c r="H686" s="200" t="s">
        <v>818</v>
      </c>
      <c r="I686" s="212" t="str">
        <f t="shared" si="20"/>
        <v>1. LIGA MUŽI B   2014 - 2015_41931</v>
      </c>
    </row>
    <row r="687" spans="1:9" ht="18">
      <c r="A687" s="202" t="s">
        <v>1017</v>
      </c>
      <c r="B687" s="206" t="s">
        <v>3</v>
      </c>
      <c r="C687" s="207">
        <v>41931</v>
      </c>
      <c r="D687" s="208" t="s">
        <v>810</v>
      </c>
      <c r="E687" s="249">
        <v>0.5</v>
      </c>
      <c r="F687" s="210">
        <f t="shared" si="21"/>
        <v>4</v>
      </c>
      <c r="G687" s="200" t="s">
        <v>815</v>
      </c>
      <c r="H687" s="200" t="s">
        <v>819</v>
      </c>
      <c r="I687" s="212" t="str">
        <f t="shared" si="20"/>
        <v>1. LIGA MUŽI B   2014 - 2015_41931</v>
      </c>
    </row>
    <row r="688" spans="1:9" ht="18">
      <c r="A688" s="202" t="s">
        <v>1017</v>
      </c>
      <c r="B688" s="206" t="s">
        <v>3</v>
      </c>
      <c r="C688" s="207">
        <v>41931</v>
      </c>
      <c r="D688" s="208" t="s">
        <v>810</v>
      </c>
      <c r="E688" s="249">
        <v>0.5</v>
      </c>
      <c r="F688" s="210">
        <f t="shared" si="21"/>
        <v>5</v>
      </c>
      <c r="G688" s="200" t="s">
        <v>816</v>
      </c>
      <c r="H688" s="200" t="s">
        <v>818</v>
      </c>
      <c r="I688" s="212" t="str">
        <f t="shared" si="20"/>
        <v>1. LIGA MUŽI B   2014 - 2015_41931</v>
      </c>
    </row>
    <row r="689" spans="1:9" ht="18">
      <c r="A689" s="202" t="s">
        <v>1017</v>
      </c>
      <c r="B689" s="206" t="s">
        <v>3</v>
      </c>
      <c r="C689" s="207">
        <v>41931</v>
      </c>
      <c r="D689" s="208" t="s">
        <v>810</v>
      </c>
      <c r="E689" s="249">
        <v>0.5</v>
      </c>
      <c r="F689" s="210">
        <f t="shared" si="21"/>
        <v>6</v>
      </c>
      <c r="G689" s="200" t="s">
        <v>817</v>
      </c>
      <c r="H689" s="200" t="s">
        <v>252</v>
      </c>
      <c r="I689" s="212" t="str">
        <f t="shared" si="20"/>
        <v>1. LIGA MUŽI B   2014 - 2015_41931</v>
      </c>
    </row>
    <row r="690" spans="1:9" ht="18">
      <c r="A690" s="202" t="s">
        <v>1017</v>
      </c>
      <c r="B690" s="205" t="s">
        <v>4</v>
      </c>
      <c r="C690" s="204">
        <v>41986</v>
      </c>
      <c r="D690" s="203" t="s">
        <v>811</v>
      </c>
      <c r="E690" s="248">
        <v>0.4166666666666667</v>
      </c>
      <c r="F690" s="210">
        <f t="shared" si="21"/>
        <v>1</v>
      </c>
      <c r="G690" s="197" t="s">
        <v>815</v>
      </c>
      <c r="H690" s="198" t="s">
        <v>817</v>
      </c>
      <c r="I690" s="212" t="str">
        <f t="shared" si="20"/>
        <v>1. LIGA MUŽI B   2014 - 2015_41986</v>
      </c>
    </row>
    <row r="691" spans="1:9" ht="18">
      <c r="A691" s="202" t="s">
        <v>1017</v>
      </c>
      <c r="B691" s="205" t="s">
        <v>4</v>
      </c>
      <c r="C691" s="204">
        <v>41986</v>
      </c>
      <c r="D691" s="203" t="s">
        <v>811</v>
      </c>
      <c r="E691" s="248">
        <v>0.4166666666666667</v>
      </c>
      <c r="F691" s="210">
        <f t="shared" si="21"/>
        <v>2</v>
      </c>
      <c r="G691" s="197" t="s">
        <v>816</v>
      </c>
      <c r="H691" s="197" t="s">
        <v>819</v>
      </c>
      <c r="I691" s="212" t="str">
        <f t="shared" si="20"/>
        <v>1. LIGA MUŽI B   2014 - 2015_41986</v>
      </c>
    </row>
    <row r="692" spans="1:9" ht="18">
      <c r="A692" s="202" t="s">
        <v>1017</v>
      </c>
      <c r="B692" s="205" t="s">
        <v>4</v>
      </c>
      <c r="C692" s="204">
        <v>41986</v>
      </c>
      <c r="D692" s="203" t="s">
        <v>811</v>
      </c>
      <c r="E692" s="248">
        <v>0.4166666666666667</v>
      </c>
      <c r="F692" s="210">
        <f t="shared" si="21"/>
        <v>3</v>
      </c>
      <c r="G692" s="197" t="s">
        <v>818</v>
      </c>
      <c r="H692" s="197" t="s">
        <v>252</v>
      </c>
      <c r="I692" s="212" t="str">
        <f t="shared" si="20"/>
        <v>1. LIGA MUŽI B   2014 - 2015_41986</v>
      </c>
    </row>
    <row r="693" spans="1:9" ht="18">
      <c r="A693" s="202" t="s">
        <v>1017</v>
      </c>
      <c r="B693" s="205" t="s">
        <v>4</v>
      </c>
      <c r="C693" s="204">
        <v>41986</v>
      </c>
      <c r="D693" s="203" t="s">
        <v>811</v>
      </c>
      <c r="E693" s="248">
        <v>0.5</v>
      </c>
      <c r="F693" s="210">
        <f t="shared" si="21"/>
        <v>4</v>
      </c>
      <c r="G693" s="197" t="s">
        <v>816</v>
      </c>
      <c r="H693" s="197" t="s">
        <v>817</v>
      </c>
      <c r="I693" s="212" t="str">
        <f t="shared" si="20"/>
        <v>1. LIGA MUŽI B   2014 - 2015_41986</v>
      </c>
    </row>
    <row r="694" spans="1:9" ht="18">
      <c r="A694" s="202" t="s">
        <v>1017</v>
      </c>
      <c r="B694" s="205" t="s">
        <v>4</v>
      </c>
      <c r="C694" s="204">
        <v>41986</v>
      </c>
      <c r="D694" s="203" t="s">
        <v>811</v>
      </c>
      <c r="E694" s="248">
        <v>0.5</v>
      </c>
      <c r="F694" s="210">
        <f t="shared" si="21"/>
        <v>5</v>
      </c>
      <c r="G694" s="197" t="s">
        <v>818</v>
      </c>
      <c r="H694" s="197" t="s">
        <v>819</v>
      </c>
      <c r="I694" s="212" t="str">
        <f t="shared" si="20"/>
        <v>1. LIGA MUŽI B   2014 - 2015_41986</v>
      </c>
    </row>
    <row r="695" spans="1:9" ht="18">
      <c r="A695" s="202" t="s">
        <v>1017</v>
      </c>
      <c r="B695" s="205" t="s">
        <v>4</v>
      </c>
      <c r="C695" s="204">
        <v>41986</v>
      </c>
      <c r="D695" s="203" t="s">
        <v>811</v>
      </c>
      <c r="E695" s="248">
        <v>0.5</v>
      </c>
      <c r="F695" s="210">
        <f t="shared" si="21"/>
        <v>6</v>
      </c>
      <c r="G695" s="197" t="s">
        <v>815</v>
      </c>
      <c r="H695" s="197" t="s">
        <v>252</v>
      </c>
      <c r="I695" s="212" t="str">
        <f t="shared" si="20"/>
        <v>1. LIGA MUŽI B   2014 - 2015_41986</v>
      </c>
    </row>
    <row r="696" spans="1:9" ht="18">
      <c r="A696" s="202" t="s">
        <v>1017</v>
      </c>
      <c r="B696" s="206" t="s">
        <v>5</v>
      </c>
      <c r="C696" s="207">
        <v>41987</v>
      </c>
      <c r="D696" s="208" t="s">
        <v>812</v>
      </c>
      <c r="E696" s="249">
        <v>0.4166666666666667</v>
      </c>
      <c r="F696" s="210">
        <f t="shared" si="21"/>
        <v>1</v>
      </c>
      <c r="G696" s="200" t="s">
        <v>818</v>
      </c>
      <c r="H696" s="200" t="s">
        <v>817</v>
      </c>
      <c r="I696" s="212" t="str">
        <f t="shared" si="20"/>
        <v>1. LIGA MUŽI B   2014 - 2015_41987</v>
      </c>
    </row>
    <row r="697" spans="1:9" ht="18">
      <c r="A697" s="202" t="s">
        <v>1017</v>
      </c>
      <c r="B697" s="206" t="s">
        <v>5</v>
      </c>
      <c r="C697" s="207">
        <v>41987</v>
      </c>
      <c r="D697" s="208" t="s">
        <v>812</v>
      </c>
      <c r="E697" s="249">
        <v>0.4166666666666667</v>
      </c>
      <c r="F697" s="210">
        <f t="shared" si="21"/>
        <v>2</v>
      </c>
      <c r="G697" s="200" t="s">
        <v>815</v>
      </c>
      <c r="H697" s="200" t="s">
        <v>816</v>
      </c>
      <c r="I697" s="212" t="str">
        <f t="shared" si="20"/>
        <v>1. LIGA MUŽI B   2014 - 2015_41987</v>
      </c>
    </row>
    <row r="698" spans="1:9" ht="18">
      <c r="A698" s="202" t="s">
        <v>1017</v>
      </c>
      <c r="B698" s="206" t="s">
        <v>5</v>
      </c>
      <c r="C698" s="207">
        <v>41987</v>
      </c>
      <c r="D698" s="208" t="s">
        <v>812</v>
      </c>
      <c r="E698" s="249">
        <v>0.4166666666666667</v>
      </c>
      <c r="F698" s="210">
        <f t="shared" si="21"/>
        <v>3</v>
      </c>
      <c r="G698" s="200" t="s">
        <v>819</v>
      </c>
      <c r="H698" s="200" t="s">
        <v>252</v>
      </c>
      <c r="I698" s="212" t="str">
        <f t="shared" si="20"/>
        <v>1. LIGA MUŽI B   2014 - 2015_41987</v>
      </c>
    </row>
    <row r="699" spans="1:9" ht="18">
      <c r="A699" s="202" t="s">
        <v>1017</v>
      </c>
      <c r="B699" s="206" t="s">
        <v>5</v>
      </c>
      <c r="C699" s="207">
        <v>41987</v>
      </c>
      <c r="D699" s="208" t="s">
        <v>812</v>
      </c>
      <c r="E699" s="249">
        <v>0.5</v>
      </c>
      <c r="F699" s="210">
        <f t="shared" si="21"/>
        <v>4</v>
      </c>
      <c r="G699" s="200" t="s">
        <v>815</v>
      </c>
      <c r="H699" s="200" t="s">
        <v>818</v>
      </c>
      <c r="I699" s="212" t="str">
        <f t="shared" si="20"/>
        <v>1. LIGA MUŽI B   2014 - 2015_41987</v>
      </c>
    </row>
    <row r="700" spans="1:9" ht="18">
      <c r="A700" s="202" t="s">
        <v>1017</v>
      </c>
      <c r="B700" s="206" t="s">
        <v>5</v>
      </c>
      <c r="C700" s="207">
        <v>41987</v>
      </c>
      <c r="D700" s="208" t="s">
        <v>812</v>
      </c>
      <c r="E700" s="249">
        <v>0.5</v>
      </c>
      <c r="F700" s="210">
        <f t="shared" si="21"/>
        <v>5</v>
      </c>
      <c r="G700" s="200" t="s">
        <v>819</v>
      </c>
      <c r="H700" s="200" t="s">
        <v>817</v>
      </c>
      <c r="I700" s="212" t="str">
        <f t="shared" si="20"/>
        <v>1. LIGA MUŽI B   2014 - 2015_41987</v>
      </c>
    </row>
    <row r="701" spans="1:9" ht="18">
      <c r="A701" s="202" t="s">
        <v>1017</v>
      </c>
      <c r="B701" s="206" t="s">
        <v>5</v>
      </c>
      <c r="C701" s="207">
        <v>41987</v>
      </c>
      <c r="D701" s="208" t="s">
        <v>812</v>
      </c>
      <c r="E701" s="249">
        <v>0.5</v>
      </c>
      <c r="F701" s="210">
        <f t="shared" si="21"/>
        <v>6</v>
      </c>
      <c r="G701" s="200" t="s">
        <v>816</v>
      </c>
      <c r="H701" s="200" t="s">
        <v>252</v>
      </c>
      <c r="I701" s="212" t="str">
        <f t="shared" si="20"/>
        <v>1. LIGA MUŽI B   2014 - 2015_41987</v>
      </c>
    </row>
    <row r="702" spans="1:9" ht="18">
      <c r="A702" s="202" t="s">
        <v>1017</v>
      </c>
      <c r="B702" s="205" t="s">
        <v>6</v>
      </c>
      <c r="C702" s="204">
        <v>42049</v>
      </c>
      <c r="D702" s="203" t="s">
        <v>813</v>
      </c>
      <c r="E702" s="248">
        <v>0.4166666666666667</v>
      </c>
      <c r="F702" s="210">
        <f t="shared" si="21"/>
        <v>1</v>
      </c>
      <c r="G702" s="197" t="s">
        <v>819</v>
      </c>
      <c r="H702" s="198" t="s">
        <v>815</v>
      </c>
      <c r="I702" s="212" t="str">
        <f t="shared" si="20"/>
        <v>1. LIGA MUŽI B   2014 - 2015_42049</v>
      </c>
    </row>
    <row r="703" spans="1:9" ht="18">
      <c r="A703" s="202" t="s">
        <v>1017</v>
      </c>
      <c r="B703" s="205" t="s">
        <v>6</v>
      </c>
      <c r="C703" s="204">
        <v>42049</v>
      </c>
      <c r="D703" s="203" t="s">
        <v>813</v>
      </c>
      <c r="E703" s="248">
        <v>0.4166666666666667</v>
      </c>
      <c r="F703" s="210">
        <f t="shared" si="21"/>
        <v>2</v>
      </c>
      <c r="G703" s="197" t="s">
        <v>816</v>
      </c>
      <c r="H703" s="197" t="s">
        <v>818</v>
      </c>
      <c r="I703" s="212" t="str">
        <f t="shared" si="20"/>
        <v>1. LIGA MUŽI B   2014 - 2015_42049</v>
      </c>
    </row>
    <row r="704" spans="1:9" ht="18">
      <c r="A704" s="202" t="s">
        <v>1017</v>
      </c>
      <c r="B704" s="205" t="s">
        <v>6</v>
      </c>
      <c r="C704" s="204">
        <v>42049</v>
      </c>
      <c r="D704" s="203" t="s">
        <v>813</v>
      </c>
      <c r="E704" s="248">
        <v>0.4166666666666667</v>
      </c>
      <c r="F704" s="210">
        <f t="shared" si="21"/>
        <v>3</v>
      </c>
      <c r="G704" s="197" t="s">
        <v>817</v>
      </c>
      <c r="H704" s="197" t="s">
        <v>252</v>
      </c>
      <c r="I704" s="212" t="str">
        <f t="shared" si="20"/>
        <v>1. LIGA MUŽI B   2014 - 2015_42049</v>
      </c>
    </row>
    <row r="705" spans="1:9" ht="18">
      <c r="A705" s="202" t="s">
        <v>1017</v>
      </c>
      <c r="B705" s="205" t="s">
        <v>6</v>
      </c>
      <c r="C705" s="204">
        <v>42049</v>
      </c>
      <c r="D705" s="203" t="s">
        <v>813</v>
      </c>
      <c r="E705" s="248">
        <v>0.5</v>
      </c>
      <c r="F705" s="210">
        <f t="shared" si="21"/>
        <v>4</v>
      </c>
      <c r="G705" s="197" t="s">
        <v>816</v>
      </c>
      <c r="H705" s="197" t="s">
        <v>819</v>
      </c>
      <c r="I705" s="212" t="str">
        <f t="shared" si="20"/>
        <v>1. LIGA MUŽI B   2014 - 2015_42049</v>
      </c>
    </row>
    <row r="706" spans="1:9" ht="18">
      <c r="A706" s="202" t="s">
        <v>1017</v>
      </c>
      <c r="B706" s="205" t="s">
        <v>6</v>
      </c>
      <c r="C706" s="204">
        <v>42049</v>
      </c>
      <c r="D706" s="203" t="s">
        <v>813</v>
      </c>
      <c r="E706" s="248">
        <v>0.5</v>
      </c>
      <c r="F706" s="210">
        <f t="shared" si="21"/>
        <v>5</v>
      </c>
      <c r="G706" s="197" t="s">
        <v>818</v>
      </c>
      <c r="H706" s="197" t="s">
        <v>252</v>
      </c>
      <c r="I706" s="212" t="str">
        <f t="shared" si="20"/>
        <v>1. LIGA MUŽI B   2014 - 2015_42049</v>
      </c>
    </row>
    <row r="707" spans="1:9" ht="18">
      <c r="A707" s="202" t="s">
        <v>1017</v>
      </c>
      <c r="B707" s="205" t="s">
        <v>6</v>
      </c>
      <c r="C707" s="204">
        <v>42049</v>
      </c>
      <c r="D707" s="203" t="s">
        <v>813</v>
      </c>
      <c r="E707" s="248">
        <v>0.5</v>
      </c>
      <c r="F707" s="210">
        <f t="shared" si="21"/>
        <v>6</v>
      </c>
      <c r="G707" s="197" t="s">
        <v>815</v>
      </c>
      <c r="H707" s="197" t="s">
        <v>817</v>
      </c>
      <c r="I707" s="212" t="str">
        <f t="shared" si="20"/>
        <v>1. LIGA MUŽI B   2014 - 2015_42049</v>
      </c>
    </row>
    <row r="708" spans="1:9" ht="18">
      <c r="A708" s="202" t="s">
        <v>1017</v>
      </c>
      <c r="B708" s="206" t="s">
        <v>62</v>
      </c>
      <c r="C708" s="207">
        <v>42050</v>
      </c>
      <c r="D708" s="208" t="s">
        <v>809</v>
      </c>
      <c r="E708" s="249">
        <v>0.4166666666666667</v>
      </c>
      <c r="F708" s="210">
        <f t="shared" si="21"/>
        <v>1</v>
      </c>
      <c r="G708" s="200" t="s">
        <v>252</v>
      </c>
      <c r="H708" s="200" t="s">
        <v>815</v>
      </c>
      <c r="I708" s="212" t="str">
        <f aca="true" t="shared" si="22" ref="I708:I771">CONCATENATE(A708,"_",C708)</f>
        <v>1. LIGA MUŽI B   2014 - 2015_42050</v>
      </c>
    </row>
    <row r="709" spans="1:9" ht="18">
      <c r="A709" s="202" t="s">
        <v>1017</v>
      </c>
      <c r="B709" s="206" t="s">
        <v>62</v>
      </c>
      <c r="C709" s="207">
        <v>42050</v>
      </c>
      <c r="D709" s="208" t="s">
        <v>809</v>
      </c>
      <c r="E709" s="249">
        <v>0.4166666666666667</v>
      </c>
      <c r="F709" s="210">
        <f aca="true" t="shared" si="23" ref="F709:F772">IF(B708&lt;&gt;B709,1,F708+1)</f>
        <v>2</v>
      </c>
      <c r="G709" s="200" t="s">
        <v>816</v>
      </c>
      <c r="H709" s="200" t="s">
        <v>817</v>
      </c>
      <c r="I709" s="212" t="str">
        <f t="shared" si="22"/>
        <v>1. LIGA MUŽI B   2014 - 2015_42050</v>
      </c>
    </row>
    <row r="710" spans="1:9" ht="18">
      <c r="A710" s="202" t="s">
        <v>1017</v>
      </c>
      <c r="B710" s="206" t="s">
        <v>62</v>
      </c>
      <c r="C710" s="207">
        <v>42050</v>
      </c>
      <c r="D710" s="208" t="s">
        <v>809</v>
      </c>
      <c r="E710" s="249">
        <v>0.4166666666666667</v>
      </c>
      <c r="F710" s="210">
        <f t="shared" si="23"/>
        <v>3</v>
      </c>
      <c r="G710" s="200" t="s">
        <v>818</v>
      </c>
      <c r="H710" s="200" t="s">
        <v>819</v>
      </c>
      <c r="I710" s="212" t="str">
        <f t="shared" si="22"/>
        <v>1. LIGA MUŽI B   2014 - 2015_42050</v>
      </c>
    </row>
    <row r="711" spans="1:9" ht="18">
      <c r="A711" s="202" t="s">
        <v>1017</v>
      </c>
      <c r="B711" s="206" t="s">
        <v>62</v>
      </c>
      <c r="C711" s="207">
        <v>42050</v>
      </c>
      <c r="D711" s="208" t="s">
        <v>809</v>
      </c>
      <c r="E711" s="249">
        <v>0.5</v>
      </c>
      <c r="F711" s="210">
        <f t="shared" si="23"/>
        <v>4</v>
      </c>
      <c r="G711" s="200" t="s">
        <v>815</v>
      </c>
      <c r="H711" s="200" t="s">
        <v>816</v>
      </c>
      <c r="I711" s="212" t="str">
        <f t="shared" si="22"/>
        <v>1. LIGA MUŽI B   2014 - 2015_42050</v>
      </c>
    </row>
    <row r="712" spans="1:9" ht="18">
      <c r="A712" s="202" t="s">
        <v>1017</v>
      </c>
      <c r="B712" s="206" t="s">
        <v>62</v>
      </c>
      <c r="C712" s="207">
        <v>42050</v>
      </c>
      <c r="D712" s="208" t="s">
        <v>809</v>
      </c>
      <c r="E712" s="249">
        <v>0.5</v>
      </c>
      <c r="F712" s="210">
        <f t="shared" si="23"/>
        <v>5</v>
      </c>
      <c r="G712" s="200" t="s">
        <v>818</v>
      </c>
      <c r="H712" s="200" t="s">
        <v>817</v>
      </c>
      <c r="I712" s="212" t="str">
        <f t="shared" si="22"/>
        <v>1. LIGA MUŽI B   2014 - 2015_42050</v>
      </c>
    </row>
    <row r="713" spans="1:9" ht="18">
      <c r="A713" s="202" t="s">
        <v>1017</v>
      </c>
      <c r="B713" s="206" t="s">
        <v>62</v>
      </c>
      <c r="C713" s="207">
        <v>42050</v>
      </c>
      <c r="D713" s="208" t="s">
        <v>809</v>
      </c>
      <c r="E713" s="249">
        <v>0.5</v>
      </c>
      <c r="F713" s="210">
        <f t="shared" si="23"/>
        <v>6</v>
      </c>
      <c r="G713" s="200" t="s">
        <v>819</v>
      </c>
      <c r="H713" s="200" t="s">
        <v>252</v>
      </c>
      <c r="I713" s="212" t="str">
        <f t="shared" si="22"/>
        <v>1. LIGA MUŽI B   2014 - 2015_42050</v>
      </c>
    </row>
    <row r="714" spans="1:9" ht="18">
      <c r="A714" s="202" t="s">
        <v>1017</v>
      </c>
      <c r="B714" s="205" t="s">
        <v>78</v>
      </c>
      <c r="C714" s="204">
        <v>42133</v>
      </c>
      <c r="D714" s="203" t="s">
        <v>814</v>
      </c>
      <c r="E714" s="248">
        <v>0.4166666666666667</v>
      </c>
      <c r="F714" s="210">
        <f t="shared" si="23"/>
        <v>1</v>
      </c>
      <c r="G714" s="197" t="s">
        <v>817</v>
      </c>
      <c r="H714" s="198" t="s">
        <v>819</v>
      </c>
      <c r="I714" s="212" t="str">
        <f t="shared" si="22"/>
        <v>1. LIGA MUŽI B   2014 - 2015_42133</v>
      </c>
    </row>
    <row r="715" spans="1:9" ht="18">
      <c r="A715" s="202" t="s">
        <v>1017</v>
      </c>
      <c r="B715" s="205" t="s">
        <v>78</v>
      </c>
      <c r="C715" s="204">
        <v>42133</v>
      </c>
      <c r="D715" s="203" t="s">
        <v>814</v>
      </c>
      <c r="E715" s="248">
        <v>0.4166666666666667</v>
      </c>
      <c r="F715" s="210">
        <f t="shared" si="23"/>
        <v>2</v>
      </c>
      <c r="G715" s="197" t="s">
        <v>815</v>
      </c>
      <c r="H715" s="197" t="s">
        <v>818</v>
      </c>
      <c r="I715" s="212" t="str">
        <f t="shared" si="22"/>
        <v>1. LIGA MUŽI B   2014 - 2015_42133</v>
      </c>
    </row>
    <row r="716" spans="1:9" ht="18">
      <c r="A716" s="202" t="s">
        <v>1017</v>
      </c>
      <c r="B716" s="205" t="s">
        <v>78</v>
      </c>
      <c r="C716" s="204">
        <v>42133</v>
      </c>
      <c r="D716" s="203" t="s">
        <v>814</v>
      </c>
      <c r="E716" s="248">
        <v>0.4166666666666667</v>
      </c>
      <c r="F716" s="210">
        <f t="shared" si="23"/>
        <v>3</v>
      </c>
      <c r="G716" s="197" t="s">
        <v>816</v>
      </c>
      <c r="H716" s="197" t="s">
        <v>252</v>
      </c>
      <c r="I716" s="212" t="str">
        <f t="shared" si="22"/>
        <v>1. LIGA MUŽI B   2014 - 2015_42133</v>
      </c>
    </row>
    <row r="717" spans="1:9" ht="18">
      <c r="A717" s="202" t="s">
        <v>1017</v>
      </c>
      <c r="B717" s="205" t="s">
        <v>78</v>
      </c>
      <c r="C717" s="204">
        <v>42133</v>
      </c>
      <c r="D717" s="203" t="s">
        <v>814</v>
      </c>
      <c r="E717" s="248">
        <v>0.5</v>
      </c>
      <c r="F717" s="210">
        <f t="shared" si="23"/>
        <v>4</v>
      </c>
      <c r="G717" s="197" t="s">
        <v>815</v>
      </c>
      <c r="H717" s="197" t="s">
        <v>819</v>
      </c>
      <c r="I717" s="212" t="str">
        <f t="shared" si="22"/>
        <v>1. LIGA MUŽI B   2014 - 2015_42133</v>
      </c>
    </row>
    <row r="718" spans="1:9" ht="18">
      <c r="A718" s="202" t="s">
        <v>1017</v>
      </c>
      <c r="B718" s="205" t="s">
        <v>78</v>
      </c>
      <c r="C718" s="204">
        <v>42133</v>
      </c>
      <c r="D718" s="203" t="s">
        <v>814</v>
      </c>
      <c r="E718" s="248">
        <v>0.5</v>
      </c>
      <c r="F718" s="210">
        <f t="shared" si="23"/>
        <v>5</v>
      </c>
      <c r="G718" s="197" t="s">
        <v>816</v>
      </c>
      <c r="H718" s="197" t="s">
        <v>818</v>
      </c>
      <c r="I718" s="212" t="str">
        <f t="shared" si="22"/>
        <v>1. LIGA MUŽI B   2014 - 2015_42133</v>
      </c>
    </row>
    <row r="719" spans="1:9" ht="18">
      <c r="A719" s="202" t="s">
        <v>1017</v>
      </c>
      <c r="B719" s="205" t="s">
        <v>78</v>
      </c>
      <c r="C719" s="204">
        <v>42133</v>
      </c>
      <c r="D719" s="203" t="s">
        <v>814</v>
      </c>
      <c r="E719" s="248">
        <v>0.5</v>
      </c>
      <c r="F719" s="210">
        <f t="shared" si="23"/>
        <v>6</v>
      </c>
      <c r="G719" s="197" t="s">
        <v>817</v>
      </c>
      <c r="H719" s="197" t="s">
        <v>252</v>
      </c>
      <c r="I719" s="212" t="str">
        <f t="shared" si="22"/>
        <v>1. LIGA MUŽI B   2014 - 2015_42133</v>
      </c>
    </row>
    <row r="720" spans="1:9" ht="18">
      <c r="A720" s="202" t="s">
        <v>1017</v>
      </c>
      <c r="B720" s="206" t="s">
        <v>79</v>
      </c>
      <c r="C720" s="207">
        <v>42134</v>
      </c>
      <c r="D720" s="208" t="s">
        <v>813</v>
      </c>
      <c r="E720" s="249">
        <v>0.4166666666666667</v>
      </c>
      <c r="F720" s="210">
        <f t="shared" si="23"/>
        <v>1</v>
      </c>
      <c r="G720" s="200" t="s">
        <v>819</v>
      </c>
      <c r="H720" s="200" t="s">
        <v>816</v>
      </c>
      <c r="I720" s="212" t="str">
        <f t="shared" si="22"/>
        <v>1. LIGA MUŽI B   2014 - 2015_42134</v>
      </c>
    </row>
    <row r="721" spans="1:9" ht="18">
      <c r="A721" s="202" t="s">
        <v>1017</v>
      </c>
      <c r="B721" s="206" t="s">
        <v>79</v>
      </c>
      <c r="C721" s="207">
        <v>42134</v>
      </c>
      <c r="D721" s="208" t="s">
        <v>813</v>
      </c>
      <c r="E721" s="249">
        <v>0.4166666666666667</v>
      </c>
      <c r="F721" s="210">
        <f t="shared" si="23"/>
        <v>2</v>
      </c>
      <c r="G721" s="200" t="s">
        <v>815</v>
      </c>
      <c r="H721" s="200" t="s">
        <v>817</v>
      </c>
      <c r="I721" s="212" t="str">
        <f t="shared" si="22"/>
        <v>1. LIGA MUŽI B   2014 - 2015_42134</v>
      </c>
    </row>
    <row r="722" spans="1:9" ht="18">
      <c r="A722" s="202" t="s">
        <v>1017</v>
      </c>
      <c r="B722" s="206" t="s">
        <v>79</v>
      </c>
      <c r="C722" s="207">
        <v>42134</v>
      </c>
      <c r="D722" s="208" t="s">
        <v>813</v>
      </c>
      <c r="E722" s="249">
        <v>0.4166666666666667</v>
      </c>
      <c r="F722" s="210">
        <f t="shared" si="23"/>
        <v>3</v>
      </c>
      <c r="G722" s="200" t="s">
        <v>818</v>
      </c>
      <c r="H722" s="200" t="s">
        <v>252</v>
      </c>
      <c r="I722" s="212" t="str">
        <f t="shared" si="22"/>
        <v>1. LIGA MUŽI B   2014 - 2015_42134</v>
      </c>
    </row>
    <row r="723" spans="1:9" ht="18">
      <c r="A723" s="202" t="s">
        <v>1018</v>
      </c>
      <c r="B723" s="205" t="s">
        <v>60</v>
      </c>
      <c r="C723" s="204">
        <v>41930</v>
      </c>
      <c r="D723" s="203" t="s">
        <v>820</v>
      </c>
      <c r="E723" s="250">
        <v>0.4166666666666667</v>
      </c>
      <c r="F723" s="210">
        <f t="shared" si="23"/>
        <v>1</v>
      </c>
      <c r="G723" s="197" t="s">
        <v>826</v>
      </c>
      <c r="H723" s="198" t="s">
        <v>827</v>
      </c>
      <c r="I723" s="212" t="str">
        <f t="shared" si="22"/>
        <v>1. LIGA MUŽI A   2014 - 2015_41930</v>
      </c>
    </row>
    <row r="724" spans="1:9" ht="18">
      <c r="A724" s="202" t="s">
        <v>1018</v>
      </c>
      <c r="B724" s="205" t="s">
        <v>60</v>
      </c>
      <c r="C724" s="204">
        <v>41930</v>
      </c>
      <c r="D724" s="203" t="s">
        <v>820</v>
      </c>
      <c r="E724" s="250">
        <v>0.4166666666666667</v>
      </c>
      <c r="F724" s="210">
        <f t="shared" si="23"/>
        <v>2</v>
      </c>
      <c r="G724" s="197" t="s">
        <v>828</v>
      </c>
      <c r="H724" s="197" t="s">
        <v>829</v>
      </c>
      <c r="I724" s="212" t="str">
        <f t="shared" si="22"/>
        <v>1. LIGA MUŽI A   2014 - 2015_41930</v>
      </c>
    </row>
    <row r="725" spans="1:9" ht="18">
      <c r="A725" s="202" t="s">
        <v>1018</v>
      </c>
      <c r="B725" s="205" t="s">
        <v>60</v>
      </c>
      <c r="C725" s="204">
        <v>41930</v>
      </c>
      <c r="D725" s="203" t="s">
        <v>820</v>
      </c>
      <c r="E725" s="250">
        <v>0.4166666666666667</v>
      </c>
      <c r="F725" s="210">
        <f t="shared" si="23"/>
        <v>3</v>
      </c>
      <c r="G725" s="197" t="s">
        <v>830</v>
      </c>
      <c r="H725" s="197" t="s">
        <v>831</v>
      </c>
      <c r="I725" s="212" t="str">
        <f t="shared" si="22"/>
        <v>1. LIGA MUŽI A   2014 - 2015_41930</v>
      </c>
    </row>
    <row r="726" spans="1:9" ht="18">
      <c r="A726" s="202" t="s">
        <v>1018</v>
      </c>
      <c r="B726" s="205" t="s">
        <v>60</v>
      </c>
      <c r="C726" s="204">
        <v>41930</v>
      </c>
      <c r="D726" s="203" t="s">
        <v>820</v>
      </c>
      <c r="E726" s="250">
        <v>0.5</v>
      </c>
      <c r="F726" s="210">
        <f t="shared" si="23"/>
        <v>4</v>
      </c>
      <c r="G726" s="197" t="s">
        <v>827</v>
      </c>
      <c r="H726" s="197" t="s">
        <v>828</v>
      </c>
      <c r="I726" s="212" t="str">
        <f t="shared" si="22"/>
        <v>1. LIGA MUŽI A   2014 - 2015_41930</v>
      </c>
    </row>
    <row r="727" spans="1:9" ht="18">
      <c r="A727" s="202" t="s">
        <v>1018</v>
      </c>
      <c r="B727" s="205" t="s">
        <v>60</v>
      </c>
      <c r="C727" s="204">
        <v>41930</v>
      </c>
      <c r="D727" s="203" t="s">
        <v>820</v>
      </c>
      <c r="E727" s="250">
        <v>0.5</v>
      </c>
      <c r="F727" s="210">
        <f t="shared" si="23"/>
        <v>5</v>
      </c>
      <c r="G727" s="197" t="s">
        <v>830</v>
      </c>
      <c r="H727" s="197" t="s">
        <v>829</v>
      </c>
      <c r="I727" s="212" t="str">
        <f t="shared" si="22"/>
        <v>1. LIGA MUŽI A   2014 - 2015_41930</v>
      </c>
    </row>
    <row r="728" spans="1:9" ht="18">
      <c r="A728" s="202" t="s">
        <v>1018</v>
      </c>
      <c r="B728" s="205" t="s">
        <v>60</v>
      </c>
      <c r="C728" s="204">
        <v>41930</v>
      </c>
      <c r="D728" s="203" t="s">
        <v>820</v>
      </c>
      <c r="E728" s="250">
        <v>0.5</v>
      </c>
      <c r="F728" s="210">
        <f t="shared" si="23"/>
        <v>6</v>
      </c>
      <c r="G728" s="197" t="s">
        <v>826</v>
      </c>
      <c r="H728" s="197" t="s">
        <v>831</v>
      </c>
      <c r="I728" s="212" t="str">
        <f t="shared" si="22"/>
        <v>1. LIGA MUŽI A   2014 - 2015_41930</v>
      </c>
    </row>
    <row r="729" spans="1:9" ht="18">
      <c r="A729" s="202" t="s">
        <v>1018</v>
      </c>
      <c r="B729" s="206" t="s">
        <v>3</v>
      </c>
      <c r="C729" s="207">
        <v>41931</v>
      </c>
      <c r="D729" s="208" t="s">
        <v>821</v>
      </c>
      <c r="E729" s="251">
        <v>0.4166666666666667</v>
      </c>
      <c r="F729" s="210">
        <f t="shared" si="23"/>
        <v>1</v>
      </c>
      <c r="G729" s="200" t="s">
        <v>828</v>
      </c>
      <c r="H729" s="200" t="s">
        <v>826</v>
      </c>
      <c r="I729" s="212" t="str">
        <f t="shared" si="22"/>
        <v>1. LIGA MUŽI A   2014 - 2015_41931</v>
      </c>
    </row>
    <row r="730" spans="1:9" ht="18">
      <c r="A730" s="202" t="s">
        <v>1018</v>
      </c>
      <c r="B730" s="206" t="s">
        <v>3</v>
      </c>
      <c r="C730" s="207">
        <v>41931</v>
      </c>
      <c r="D730" s="208" t="s">
        <v>821</v>
      </c>
      <c r="E730" s="251">
        <v>0.4166666666666667</v>
      </c>
      <c r="F730" s="210">
        <f t="shared" si="23"/>
        <v>2</v>
      </c>
      <c r="G730" s="200" t="s">
        <v>831</v>
      </c>
      <c r="H730" s="200" t="s">
        <v>829</v>
      </c>
      <c r="I730" s="212" t="str">
        <f t="shared" si="22"/>
        <v>1. LIGA MUŽI A   2014 - 2015_41931</v>
      </c>
    </row>
    <row r="731" spans="1:9" ht="18">
      <c r="A731" s="202" t="s">
        <v>1018</v>
      </c>
      <c r="B731" s="206" t="s">
        <v>3</v>
      </c>
      <c r="C731" s="207">
        <v>41931</v>
      </c>
      <c r="D731" s="208" t="s">
        <v>821</v>
      </c>
      <c r="E731" s="251">
        <v>0.4166666666666667</v>
      </c>
      <c r="F731" s="210">
        <f t="shared" si="23"/>
        <v>3</v>
      </c>
      <c r="G731" s="200" t="s">
        <v>827</v>
      </c>
      <c r="H731" s="200" t="s">
        <v>830</v>
      </c>
      <c r="I731" s="212" t="str">
        <f t="shared" si="22"/>
        <v>1. LIGA MUŽI A   2014 - 2015_41931</v>
      </c>
    </row>
    <row r="732" spans="1:9" ht="18">
      <c r="A732" s="202" t="s">
        <v>1018</v>
      </c>
      <c r="B732" s="206" t="s">
        <v>3</v>
      </c>
      <c r="C732" s="207">
        <v>41931</v>
      </c>
      <c r="D732" s="208" t="s">
        <v>821</v>
      </c>
      <c r="E732" s="251">
        <v>0.5</v>
      </c>
      <c r="F732" s="210">
        <f t="shared" si="23"/>
        <v>4</v>
      </c>
      <c r="G732" s="200" t="s">
        <v>827</v>
      </c>
      <c r="H732" s="200" t="s">
        <v>831</v>
      </c>
      <c r="I732" s="212" t="str">
        <f t="shared" si="22"/>
        <v>1. LIGA MUŽI A   2014 - 2015_41931</v>
      </c>
    </row>
    <row r="733" spans="1:9" ht="18">
      <c r="A733" s="202" t="s">
        <v>1018</v>
      </c>
      <c r="B733" s="206" t="s">
        <v>3</v>
      </c>
      <c r="C733" s="207">
        <v>41931</v>
      </c>
      <c r="D733" s="208" t="s">
        <v>821</v>
      </c>
      <c r="E733" s="251">
        <v>0.5</v>
      </c>
      <c r="F733" s="210">
        <f t="shared" si="23"/>
        <v>5</v>
      </c>
      <c r="G733" s="200" t="s">
        <v>828</v>
      </c>
      <c r="H733" s="200" t="s">
        <v>830</v>
      </c>
      <c r="I733" s="212" t="str">
        <f t="shared" si="22"/>
        <v>1. LIGA MUŽI A   2014 - 2015_41931</v>
      </c>
    </row>
    <row r="734" spans="1:9" ht="18">
      <c r="A734" s="202" t="s">
        <v>1018</v>
      </c>
      <c r="B734" s="206" t="s">
        <v>3</v>
      </c>
      <c r="C734" s="207">
        <v>41931</v>
      </c>
      <c r="D734" s="208" t="s">
        <v>821</v>
      </c>
      <c r="E734" s="251">
        <v>0.5</v>
      </c>
      <c r="F734" s="210">
        <f t="shared" si="23"/>
        <v>6</v>
      </c>
      <c r="G734" s="200" t="s">
        <v>829</v>
      </c>
      <c r="H734" s="200" t="s">
        <v>826</v>
      </c>
      <c r="I734" s="212" t="str">
        <f t="shared" si="22"/>
        <v>1. LIGA MUŽI A   2014 - 2015_41931</v>
      </c>
    </row>
    <row r="735" spans="1:9" ht="18">
      <c r="A735" s="202" t="s">
        <v>1018</v>
      </c>
      <c r="B735" s="205" t="s">
        <v>4</v>
      </c>
      <c r="C735" s="204">
        <v>41986</v>
      </c>
      <c r="D735" s="203" t="s">
        <v>822</v>
      </c>
      <c r="E735" s="250">
        <v>0.4166666666666667</v>
      </c>
      <c r="F735" s="210">
        <f t="shared" si="23"/>
        <v>1</v>
      </c>
      <c r="G735" s="197" t="s">
        <v>827</v>
      </c>
      <c r="H735" s="198" t="s">
        <v>829</v>
      </c>
      <c r="I735" s="212" t="str">
        <f t="shared" si="22"/>
        <v>1. LIGA MUŽI A   2014 - 2015_41986</v>
      </c>
    </row>
    <row r="736" spans="1:9" ht="18">
      <c r="A736" s="202" t="s">
        <v>1018</v>
      </c>
      <c r="B736" s="205" t="s">
        <v>4</v>
      </c>
      <c r="C736" s="204">
        <v>41986</v>
      </c>
      <c r="D736" s="203" t="s">
        <v>822</v>
      </c>
      <c r="E736" s="250">
        <v>0.4166666666666667</v>
      </c>
      <c r="F736" s="210">
        <f t="shared" si="23"/>
        <v>2</v>
      </c>
      <c r="G736" s="197" t="s">
        <v>828</v>
      </c>
      <c r="H736" s="197" t="s">
        <v>831</v>
      </c>
      <c r="I736" s="212" t="str">
        <f t="shared" si="22"/>
        <v>1. LIGA MUŽI A   2014 - 2015_41986</v>
      </c>
    </row>
    <row r="737" spans="1:9" ht="18">
      <c r="A737" s="202" t="s">
        <v>1018</v>
      </c>
      <c r="B737" s="205" t="s">
        <v>4</v>
      </c>
      <c r="C737" s="204">
        <v>41986</v>
      </c>
      <c r="D737" s="203" t="s">
        <v>822</v>
      </c>
      <c r="E737" s="250">
        <v>0.4166666666666667</v>
      </c>
      <c r="F737" s="210">
        <f t="shared" si="23"/>
        <v>3</v>
      </c>
      <c r="G737" s="197" t="s">
        <v>830</v>
      </c>
      <c r="H737" s="197" t="s">
        <v>826</v>
      </c>
      <c r="I737" s="212" t="str">
        <f t="shared" si="22"/>
        <v>1. LIGA MUŽI A   2014 - 2015_41986</v>
      </c>
    </row>
    <row r="738" spans="1:9" ht="18">
      <c r="A738" s="202" t="s">
        <v>1018</v>
      </c>
      <c r="B738" s="205" t="s">
        <v>4</v>
      </c>
      <c r="C738" s="204">
        <v>41986</v>
      </c>
      <c r="D738" s="203" t="s">
        <v>822</v>
      </c>
      <c r="E738" s="250">
        <v>0.5</v>
      </c>
      <c r="F738" s="210">
        <f t="shared" si="23"/>
        <v>4</v>
      </c>
      <c r="G738" s="197" t="s">
        <v>828</v>
      </c>
      <c r="H738" s="197" t="s">
        <v>829</v>
      </c>
      <c r="I738" s="212" t="str">
        <f t="shared" si="22"/>
        <v>1. LIGA MUŽI A   2014 - 2015_41986</v>
      </c>
    </row>
    <row r="739" spans="1:9" ht="18">
      <c r="A739" s="202" t="s">
        <v>1018</v>
      </c>
      <c r="B739" s="205" t="s">
        <v>4</v>
      </c>
      <c r="C739" s="204">
        <v>41986</v>
      </c>
      <c r="D739" s="203" t="s">
        <v>822</v>
      </c>
      <c r="E739" s="250">
        <v>0.5</v>
      </c>
      <c r="F739" s="210">
        <f t="shared" si="23"/>
        <v>5</v>
      </c>
      <c r="G739" s="197" t="s">
        <v>830</v>
      </c>
      <c r="H739" s="197" t="s">
        <v>831</v>
      </c>
      <c r="I739" s="212" t="str">
        <f t="shared" si="22"/>
        <v>1. LIGA MUŽI A   2014 - 2015_41986</v>
      </c>
    </row>
    <row r="740" spans="1:9" ht="18">
      <c r="A740" s="202" t="s">
        <v>1018</v>
      </c>
      <c r="B740" s="205" t="s">
        <v>4</v>
      </c>
      <c r="C740" s="204">
        <v>41986</v>
      </c>
      <c r="D740" s="203" t="s">
        <v>822</v>
      </c>
      <c r="E740" s="250">
        <v>0.5</v>
      </c>
      <c r="F740" s="210">
        <f t="shared" si="23"/>
        <v>6</v>
      </c>
      <c r="G740" s="197" t="s">
        <v>827</v>
      </c>
      <c r="H740" s="197" t="s">
        <v>826</v>
      </c>
      <c r="I740" s="212" t="str">
        <f t="shared" si="22"/>
        <v>1. LIGA MUŽI A   2014 - 2015_41986</v>
      </c>
    </row>
    <row r="741" spans="1:9" ht="18">
      <c r="A741" s="202" t="s">
        <v>1018</v>
      </c>
      <c r="B741" s="206" t="s">
        <v>5</v>
      </c>
      <c r="C741" s="207">
        <v>41987</v>
      </c>
      <c r="D741" s="208" t="s">
        <v>823</v>
      </c>
      <c r="E741" s="251">
        <v>0.4166666666666667</v>
      </c>
      <c r="F741" s="210">
        <f t="shared" si="23"/>
        <v>1</v>
      </c>
      <c r="G741" s="200" t="s">
        <v>830</v>
      </c>
      <c r="H741" s="200" t="s">
        <v>829</v>
      </c>
      <c r="I741" s="212" t="str">
        <f t="shared" si="22"/>
        <v>1. LIGA MUŽI A   2014 - 2015_41987</v>
      </c>
    </row>
    <row r="742" spans="1:9" ht="18">
      <c r="A742" s="202" t="s">
        <v>1018</v>
      </c>
      <c r="B742" s="206" t="s">
        <v>5</v>
      </c>
      <c r="C742" s="207">
        <v>41987</v>
      </c>
      <c r="D742" s="208" t="s">
        <v>823</v>
      </c>
      <c r="E742" s="251">
        <v>0.4166666666666667</v>
      </c>
      <c r="F742" s="210">
        <f t="shared" si="23"/>
        <v>2</v>
      </c>
      <c r="G742" s="200" t="s">
        <v>827</v>
      </c>
      <c r="H742" s="200" t="s">
        <v>828</v>
      </c>
      <c r="I742" s="212" t="str">
        <f t="shared" si="22"/>
        <v>1. LIGA MUŽI A   2014 - 2015_41987</v>
      </c>
    </row>
    <row r="743" spans="1:9" ht="18">
      <c r="A743" s="202" t="s">
        <v>1018</v>
      </c>
      <c r="B743" s="206" t="s">
        <v>5</v>
      </c>
      <c r="C743" s="207">
        <v>41987</v>
      </c>
      <c r="D743" s="208" t="s">
        <v>823</v>
      </c>
      <c r="E743" s="251">
        <v>0.4166666666666667</v>
      </c>
      <c r="F743" s="210">
        <f t="shared" si="23"/>
        <v>3</v>
      </c>
      <c r="G743" s="200" t="s">
        <v>831</v>
      </c>
      <c r="H743" s="200" t="s">
        <v>826</v>
      </c>
      <c r="I743" s="212" t="str">
        <f t="shared" si="22"/>
        <v>1. LIGA MUŽI A   2014 - 2015_41987</v>
      </c>
    </row>
    <row r="744" spans="1:9" ht="18">
      <c r="A744" s="202" t="s">
        <v>1018</v>
      </c>
      <c r="B744" s="206" t="s">
        <v>5</v>
      </c>
      <c r="C744" s="207">
        <v>41987</v>
      </c>
      <c r="D744" s="208" t="s">
        <v>823</v>
      </c>
      <c r="E744" s="251">
        <v>0.5</v>
      </c>
      <c r="F744" s="210">
        <f t="shared" si="23"/>
        <v>4</v>
      </c>
      <c r="G744" s="200" t="s">
        <v>827</v>
      </c>
      <c r="H744" s="200" t="s">
        <v>830</v>
      </c>
      <c r="I744" s="212" t="str">
        <f t="shared" si="22"/>
        <v>1. LIGA MUŽI A   2014 - 2015_41987</v>
      </c>
    </row>
    <row r="745" spans="1:9" ht="18">
      <c r="A745" s="202" t="s">
        <v>1018</v>
      </c>
      <c r="B745" s="206" t="s">
        <v>5</v>
      </c>
      <c r="C745" s="207">
        <v>41987</v>
      </c>
      <c r="D745" s="208" t="s">
        <v>823</v>
      </c>
      <c r="E745" s="251">
        <v>0.5</v>
      </c>
      <c r="F745" s="210">
        <f t="shared" si="23"/>
        <v>5</v>
      </c>
      <c r="G745" s="200" t="s">
        <v>831</v>
      </c>
      <c r="H745" s="200" t="s">
        <v>829</v>
      </c>
      <c r="I745" s="212" t="str">
        <f t="shared" si="22"/>
        <v>1. LIGA MUŽI A   2014 - 2015_41987</v>
      </c>
    </row>
    <row r="746" spans="1:9" ht="18">
      <c r="A746" s="202" t="s">
        <v>1018</v>
      </c>
      <c r="B746" s="206" t="s">
        <v>5</v>
      </c>
      <c r="C746" s="207">
        <v>41987</v>
      </c>
      <c r="D746" s="208" t="s">
        <v>823</v>
      </c>
      <c r="E746" s="251">
        <v>0.5</v>
      </c>
      <c r="F746" s="210">
        <f t="shared" si="23"/>
        <v>6</v>
      </c>
      <c r="G746" s="200" t="s">
        <v>828</v>
      </c>
      <c r="H746" s="200" t="s">
        <v>826</v>
      </c>
      <c r="I746" s="212" t="str">
        <f t="shared" si="22"/>
        <v>1. LIGA MUŽI A   2014 - 2015_41987</v>
      </c>
    </row>
    <row r="747" spans="1:9" ht="18">
      <c r="A747" s="202" t="s">
        <v>1018</v>
      </c>
      <c r="B747" s="205" t="s">
        <v>6</v>
      </c>
      <c r="C747" s="204">
        <v>42049</v>
      </c>
      <c r="D747" s="203" t="s">
        <v>824</v>
      </c>
      <c r="E747" s="250">
        <v>0.4166666666666667</v>
      </c>
      <c r="F747" s="210">
        <f t="shared" si="23"/>
        <v>1</v>
      </c>
      <c r="G747" s="197" t="s">
        <v>831</v>
      </c>
      <c r="H747" s="198" t="s">
        <v>827</v>
      </c>
      <c r="I747" s="212" t="str">
        <f t="shared" si="22"/>
        <v>1. LIGA MUŽI A   2014 - 2015_42049</v>
      </c>
    </row>
    <row r="748" spans="1:9" ht="18">
      <c r="A748" s="202" t="s">
        <v>1018</v>
      </c>
      <c r="B748" s="205" t="s">
        <v>6</v>
      </c>
      <c r="C748" s="204">
        <v>42049</v>
      </c>
      <c r="D748" s="203" t="s">
        <v>824</v>
      </c>
      <c r="E748" s="250">
        <v>0.4166666666666667</v>
      </c>
      <c r="F748" s="210">
        <f t="shared" si="23"/>
        <v>2</v>
      </c>
      <c r="G748" s="197" t="s">
        <v>828</v>
      </c>
      <c r="H748" s="197" t="s">
        <v>830</v>
      </c>
      <c r="I748" s="212" t="str">
        <f t="shared" si="22"/>
        <v>1. LIGA MUŽI A   2014 - 2015_42049</v>
      </c>
    </row>
    <row r="749" spans="1:9" ht="18">
      <c r="A749" s="202" t="s">
        <v>1018</v>
      </c>
      <c r="B749" s="205" t="s">
        <v>6</v>
      </c>
      <c r="C749" s="204">
        <v>42049</v>
      </c>
      <c r="D749" s="203" t="s">
        <v>824</v>
      </c>
      <c r="E749" s="250">
        <v>0.4166666666666667</v>
      </c>
      <c r="F749" s="210">
        <f t="shared" si="23"/>
        <v>3</v>
      </c>
      <c r="G749" s="197" t="s">
        <v>829</v>
      </c>
      <c r="H749" s="197" t="s">
        <v>826</v>
      </c>
      <c r="I749" s="212" t="str">
        <f t="shared" si="22"/>
        <v>1. LIGA MUŽI A   2014 - 2015_42049</v>
      </c>
    </row>
    <row r="750" spans="1:9" ht="18">
      <c r="A750" s="202" t="s">
        <v>1018</v>
      </c>
      <c r="B750" s="205" t="s">
        <v>6</v>
      </c>
      <c r="C750" s="204">
        <v>42049</v>
      </c>
      <c r="D750" s="203" t="s">
        <v>824</v>
      </c>
      <c r="E750" s="250">
        <v>0.5</v>
      </c>
      <c r="F750" s="210">
        <f t="shared" si="23"/>
        <v>4</v>
      </c>
      <c r="G750" s="197" t="s">
        <v>828</v>
      </c>
      <c r="H750" s="197" t="s">
        <v>831</v>
      </c>
      <c r="I750" s="212" t="str">
        <f t="shared" si="22"/>
        <v>1. LIGA MUŽI A   2014 - 2015_42049</v>
      </c>
    </row>
    <row r="751" spans="1:9" ht="18">
      <c r="A751" s="202" t="s">
        <v>1018</v>
      </c>
      <c r="B751" s="205" t="s">
        <v>6</v>
      </c>
      <c r="C751" s="204">
        <v>42049</v>
      </c>
      <c r="D751" s="203" t="s">
        <v>824</v>
      </c>
      <c r="E751" s="250">
        <v>0.5</v>
      </c>
      <c r="F751" s="210">
        <f t="shared" si="23"/>
        <v>5</v>
      </c>
      <c r="G751" s="197" t="s">
        <v>830</v>
      </c>
      <c r="H751" s="197" t="s">
        <v>826</v>
      </c>
      <c r="I751" s="212" t="str">
        <f t="shared" si="22"/>
        <v>1. LIGA MUŽI A   2014 - 2015_42049</v>
      </c>
    </row>
    <row r="752" spans="1:9" ht="18">
      <c r="A752" s="202" t="s">
        <v>1018</v>
      </c>
      <c r="B752" s="205" t="s">
        <v>6</v>
      </c>
      <c r="C752" s="204">
        <v>42049</v>
      </c>
      <c r="D752" s="203" t="s">
        <v>824</v>
      </c>
      <c r="E752" s="250">
        <v>0.5</v>
      </c>
      <c r="F752" s="210">
        <f t="shared" si="23"/>
        <v>6</v>
      </c>
      <c r="G752" s="197" t="s">
        <v>827</v>
      </c>
      <c r="H752" s="197" t="s">
        <v>829</v>
      </c>
      <c r="I752" s="212" t="str">
        <f t="shared" si="22"/>
        <v>1. LIGA MUŽI A   2014 - 2015_42049</v>
      </c>
    </row>
    <row r="753" spans="1:9" ht="18">
      <c r="A753" s="202" t="s">
        <v>1018</v>
      </c>
      <c r="B753" s="206" t="s">
        <v>62</v>
      </c>
      <c r="C753" s="207">
        <v>42050</v>
      </c>
      <c r="D753" s="208" t="s">
        <v>824</v>
      </c>
      <c r="E753" s="251">
        <v>0.4166666666666667</v>
      </c>
      <c r="F753" s="210">
        <f t="shared" si="23"/>
        <v>1</v>
      </c>
      <c r="G753" s="200" t="s">
        <v>831</v>
      </c>
      <c r="H753" s="200" t="s">
        <v>830</v>
      </c>
      <c r="I753" s="212" t="str">
        <f t="shared" si="22"/>
        <v>1. LIGA MUŽI A   2014 - 2015_42050</v>
      </c>
    </row>
    <row r="754" spans="1:9" ht="18">
      <c r="A754" s="202" t="s">
        <v>1018</v>
      </c>
      <c r="B754" s="206" t="s">
        <v>62</v>
      </c>
      <c r="C754" s="207">
        <v>42050</v>
      </c>
      <c r="D754" s="208" t="s">
        <v>824</v>
      </c>
      <c r="E754" s="251">
        <v>0.4166666666666667</v>
      </c>
      <c r="F754" s="210">
        <f t="shared" si="23"/>
        <v>2</v>
      </c>
      <c r="G754" s="200" t="s">
        <v>828</v>
      </c>
      <c r="H754" s="200" t="s">
        <v>829</v>
      </c>
      <c r="I754" s="212" t="str">
        <f t="shared" si="22"/>
        <v>1. LIGA MUŽI A   2014 - 2015_42050</v>
      </c>
    </row>
    <row r="755" spans="1:9" ht="18">
      <c r="A755" s="202" t="s">
        <v>1018</v>
      </c>
      <c r="B755" s="206" t="s">
        <v>62</v>
      </c>
      <c r="C755" s="207">
        <v>42050</v>
      </c>
      <c r="D755" s="208" t="s">
        <v>824</v>
      </c>
      <c r="E755" s="251">
        <v>0.4166666666666667</v>
      </c>
      <c r="F755" s="210">
        <f t="shared" si="23"/>
        <v>3</v>
      </c>
      <c r="G755" s="200" t="s">
        <v>827</v>
      </c>
      <c r="H755" s="200" t="s">
        <v>826</v>
      </c>
      <c r="I755" s="212" t="str">
        <f t="shared" si="22"/>
        <v>1. LIGA MUŽI A   2014 - 2015_42050</v>
      </c>
    </row>
    <row r="756" spans="1:9" ht="18">
      <c r="A756" s="202" t="s">
        <v>1018</v>
      </c>
      <c r="B756" s="206" t="s">
        <v>62</v>
      </c>
      <c r="C756" s="207">
        <v>42050</v>
      </c>
      <c r="D756" s="208" t="s">
        <v>824</v>
      </c>
      <c r="E756" s="251">
        <v>0.5</v>
      </c>
      <c r="F756" s="210">
        <f t="shared" si="23"/>
        <v>4</v>
      </c>
      <c r="G756" s="200" t="s">
        <v>827</v>
      </c>
      <c r="H756" s="200" t="s">
        <v>828</v>
      </c>
      <c r="I756" s="212" t="str">
        <f t="shared" si="22"/>
        <v>1. LIGA MUŽI A   2014 - 2015_42050</v>
      </c>
    </row>
    <row r="757" spans="1:9" ht="18">
      <c r="A757" s="202" t="s">
        <v>1018</v>
      </c>
      <c r="B757" s="206" t="s">
        <v>62</v>
      </c>
      <c r="C757" s="207">
        <v>42050</v>
      </c>
      <c r="D757" s="208" t="s">
        <v>824</v>
      </c>
      <c r="E757" s="251">
        <v>0.5</v>
      </c>
      <c r="F757" s="210">
        <f t="shared" si="23"/>
        <v>5</v>
      </c>
      <c r="G757" s="200" t="s">
        <v>830</v>
      </c>
      <c r="H757" s="200" t="s">
        <v>829</v>
      </c>
      <c r="I757" s="212" t="str">
        <f t="shared" si="22"/>
        <v>1. LIGA MUŽI A   2014 - 2015_42050</v>
      </c>
    </row>
    <row r="758" spans="1:9" ht="18">
      <c r="A758" s="202" t="s">
        <v>1018</v>
      </c>
      <c r="B758" s="206" t="s">
        <v>62</v>
      </c>
      <c r="C758" s="207">
        <v>42050</v>
      </c>
      <c r="D758" s="208" t="s">
        <v>824</v>
      </c>
      <c r="E758" s="251">
        <v>0.5</v>
      </c>
      <c r="F758" s="210">
        <f t="shared" si="23"/>
        <v>6</v>
      </c>
      <c r="G758" s="200" t="s">
        <v>831</v>
      </c>
      <c r="H758" s="200" t="s">
        <v>826</v>
      </c>
      <c r="I758" s="212" t="str">
        <f t="shared" si="22"/>
        <v>1. LIGA MUŽI A   2014 - 2015_42050</v>
      </c>
    </row>
    <row r="759" spans="1:9" ht="18">
      <c r="A759" s="202" t="s">
        <v>1018</v>
      </c>
      <c r="B759" s="205" t="s">
        <v>78</v>
      </c>
      <c r="C759" s="204">
        <v>42133</v>
      </c>
      <c r="D759" s="203" t="s">
        <v>825</v>
      </c>
      <c r="E759" s="250">
        <v>0.4166666666666667</v>
      </c>
      <c r="F759" s="210">
        <f t="shared" si="23"/>
        <v>1</v>
      </c>
      <c r="G759" s="197" t="s">
        <v>829</v>
      </c>
      <c r="H759" s="198" t="s">
        <v>831</v>
      </c>
      <c r="I759" s="212" t="str">
        <f t="shared" si="22"/>
        <v>1. LIGA MUŽI A   2014 - 2015_42133</v>
      </c>
    </row>
    <row r="760" spans="1:9" ht="18">
      <c r="A760" s="202" t="s">
        <v>1018</v>
      </c>
      <c r="B760" s="205" t="s">
        <v>78</v>
      </c>
      <c r="C760" s="204">
        <v>42133</v>
      </c>
      <c r="D760" s="203" t="s">
        <v>825</v>
      </c>
      <c r="E760" s="250">
        <v>0.4166666666666667</v>
      </c>
      <c r="F760" s="210">
        <f t="shared" si="23"/>
        <v>2</v>
      </c>
      <c r="G760" s="197" t="s">
        <v>827</v>
      </c>
      <c r="H760" s="197" t="s">
        <v>830</v>
      </c>
      <c r="I760" s="212" t="str">
        <f t="shared" si="22"/>
        <v>1. LIGA MUŽI A   2014 - 2015_42133</v>
      </c>
    </row>
    <row r="761" spans="1:9" ht="18">
      <c r="A761" s="202" t="s">
        <v>1018</v>
      </c>
      <c r="B761" s="205" t="s">
        <v>78</v>
      </c>
      <c r="C761" s="204">
        <v>42133</v>
      </c>
      <c r="D761" s="203" t="s">
        <v>825</v>
      </c>
      <c r="E761" s="250">
        <v>0.4166666666666667</v>
      </c>
      <c r="F761" s="210">
        <f t="shared" si="23"/>
        <v>3</v>
      </c>
      <c r="G761" s="197" t="s">
        <v>828</v>
      </c>
      <c r="H761" s="197" t="s">
        <v>826</v>
      </c>
      <c r="I761" s="212" t="str">
        <f t="shared" si="22"/>
        <v>1. LIGA MUŽI A   2014 - 2015_42133</v>
      </c>
    </row>
    <row r="762" spans="1:9" ht="18">
      <c r="A762" s="202" t="s">
        <v>1018</v>
      </c>
      <c r="B762" s="205" t="s">
        <v>78</v>
      </c>
      <c r="C762" s="204">
        <v>42133</v>
      </c>
      <c r="D762" s="203" t="s">
        <v>825</v>
      </c>
      <c r="E762" s="250">
        <v>0.5</v>
      </c>
      <c r="F762" s="210">
        <f t="shared" si="23"/>
        <v>4</v>
      </c>
      <c r="G762" s="197" t="s">
        <v>827</v>
      </c>
      <c r="H762" s="197" t="s">
        <v>831</v>
      </c>
      <c r="I762" s="212" t="str">
        <f t="shared" si="22"/>
        <v>1. LIGA MUŽI A   2014 - 2015_42133</v>
      </c>
    </row>
    <row r="763" spans="1:9" ht="18">
      <c r="A763" s="202" t="s">
        <v>1018</v>
      </c>
      <c r="B763" s="205" t="s">
        <v>78</v>
      </c>
      <c r="C763" s="204">
        <v>42133</v>
      </c>
      <c r="D763" s="203" t="s">
        <v>825</v>
      </c>
      <c r="E763" s="250">
        <v>0.5</v>
      </c>
      <c r="F763" s="210">
        <f t="shared" si="23"/>
        <v>5</v>
      </c>
      <c r="G763" s="197" t="s">
        <v>828</v>
      </c>
      <c r="H763" s="197" t="s">
        <v>830</v>
      </c>
      <c r="I763" s="212" t="str">
        <f t="shared" si="22"/>
        <v>1. LIGA MUŽI A   2014 - 2015_42133</v>
      </c>
    </row>
    <row r="764" spans="1:9" ht="18">
      <c r="A764" s="202" t="s">
        <v>1018</v>
      </c>
      <c r="B764" s="205" t="s">
        <v>78</v>
      </c>
      <c r="C764" s="204">
        <v>42133</v>
      </c>
      <c r="D764" s="203" t="s">
        <v>825</v>
      </c>
      <c r="E764" s="250">
        <v>0.5</v>
      </c>
      <c r="F764" s="210">
        <f t="shared" si="23"/>
        <v>6</v>
      </c>
      <c r="G764" s="197" t="s">
        <v>829</v>
      </c>
      <c r="H764" s="197" t="s">
        <v>826</v>
      </c>
      <c r="I764" s="212" t="str">
        <f t="shared" si="22"/>
        <v>1. LIGA MUŽI A   2014 - 2015_42133</v>
      </c>
    </row>
    <row r="765" spans="1:9" ht="18">
      <c r="A765" s="202" t="s">
        <v>1018</v>
      </c>
      <c r="B765" s="206" t="s">
        <v>79</v>
      </c>
      <c r="C765" s="207">
        <v>42134</v>
      </c>
      <c r="D765" s="208" t="s">
        <v>822</v>
      </c>
      <c r="E765" s="251">
        <v>0.4166666666666667</v>
      </c>
      <c r="F765" s="210">
        <f t="shared" si="23"/>
        <v>1</v>
      </c>
      <c r="G765" s="200" t="s">
        <v>827</v>
      </c>
      <c r="H765" s="200" t="s">
        <v>829</v>
      </c>
      <c r="I765" s="212" t="str">
        <f t="shared" si="22"/>
        <v>1. LIGA MUŽI A   2014 - 2015_42134</v>
      </c>
    </row>
    <row r="766" spans="1:9" ht="18">
      <c r="A766" s="202" t="s">
        <v>1018</v>
      </c>
      <c r="B766" s="206" t="s">
        <v>79</v>
      </c>
      <c r="C766" s="207">
        <v>42134</v>
      </c>
      <c r="D766" s="208" t="s">
        <v>822</v>
      </c>
      <c r="E766" s="251">
        <v>0.4166666666666667</v>
      </c>
      <c r="F766" s="210">
        <f t="shared" si="23"/>
        <v>2</v>
      </c>
      <c r="G766" s="200" t="s">
        <v>828</v>
      </c>
      <c r="H766" s="200" t="s">
        <v>831</v>
      </c>
      <c r="I766" s="212" t="str">
        <f t="shared" si="22"/>
        <v>1. LIGA MUŽI A   2014 - 2015_42134</v>
      </c>
    </row>
    <row r="767" spans="1:9" ht="18">
      <c r="A767" s="202" t="s">
        <v>1018</v>
      </c>
      <c r="B767" s="206" t="s">
        <v>79</v>
      </c>
      <c r="C767" s="207">
        <v>42134</v>
      </c>
      <c r="D767" s="208" t="s">
        <v>822</v>
      </c>
      <c r="E767" s="251">
        <v>0.4166666666666667</v>
      </c>
      <c r="F767" s="210">
        <f t="shared" si="23"/>
        <v>3</v>
      </c>
      <c r="G767" s="200" t="s">
        <v>830</v>
      </c>
      <c r="H767" s="200" t="s">
        <v>826</v>
      </c>
      <c r="I767" s="212" t="str">
        <f t="shared" si="22"/>
        <v>1. LIGA MUŽI A   2014 - 2015_42134</v>
      </c>
    </row>
    <row r="768" spans="1:9" ht="18">
      <c r="A768" s="202" t="s">
        <v>983</v>
      </c>
      <c r="B768" s="205" t="s">
        <v>60</v>
      </c>
      <c r="C768" s="204">
        <v>41930</v>
      </c>
      <c r="D768" s="203" t="s">
        <v>984</v>
      </c>
      <c r="E768" s="196">
        <v>0.4166666666666667</v>
      </c>
      <c r="F768" s="210">
        <f t="shared" si="23"/>
        <v>1</v>
      </c>
      <c r="G768" s="197" t="s">
        <v>985</v>
      </c>
      <c r="H768" s="198" t="s">
        <v>986</v>
      </c>
      <c r="I768" s="212" t="str">
        <f t="shared" si="22"/>
        <v>1. LIGA ŽENY A   2014 - 2015_41930</v>
      </c>
    </row>
    <row r="769" spans="1:9" ht="18">
      <c r="A769" s="202" t="s">
        <v>983</v>
      </c>
      <c r="B769" s="205" t="s">
        <v>60</v>
      </c>
      <c r="C769" s="204">
        <v>41930</v>
      </c>
      <c r="D769" s="203" t="s">
        <v>984</v>
      </c>
      <c r="E769" s="196">
        <v>0.4166666666666667</v>
      </c>
      <c r="F769" s="210">
        <f t="shared" si="23"/>
        <v>2</v>
      </c>
      <c r="G769" s="197" t="s">
        <v>987</v>
      </c>
      <c r="H769" s="197" t="s">
        <v>988</v>
      </c>
      <c r="I769" s="212" t="str">
        <f t="shared" si="22"/>
        <v>1. LIGA ŽENY A   2014 - 2015_41930</v>
      </c>
    </row>
    <row r="770" spans="1:9" ht="18">
      <c r="A770" s="202" t="s">
        <v>983</v>
      </c>
      <c r="B770" s="205" t="s">
        <v>60</v>
      </c>
      <c r="C770" s="204">
        <v>41930</v>
      </c>
      <c r="D770" s="203" t="s">
        <v>984</v>
      </c>
      <c r="E770" s="196">
        <v>0.5</v>
      </c>
      <c r="F770" s="210">
        <f t="shared" si="23"/>
        <v>3</v>
      </c>
      <c r="G770" s="197" t="s">
        <v>989</v>
      </c>
      <c r="H770" s="197" t="s">
        <v>986</v>
      </c>
      <c r="I770" s="212" t="str">
        <f t="shared" si="22"/>
        <v>1. LIGA ŽENY A   2014 - 2015_41930</v>
      </c>
    </row>
    <row r="771" spans="1:9" ht="18">
      <c r="A771" s="202" t="s">
        <v>983</v>
      </c>
      <c r="B771" s="205" t="s">
        <v>60</v>
      </c>
      <c r="C771" s="204">
        <v>41930</v>
      </c>
      <c r="D771" s="203" t="s">
        <v>984</v>
      </c>
      <c r="E771" s="196">
        <v>0.5</v>
      </c>
      <c r="F771" s="210">
        <f t="shared" si="23"/>
        <v>4</v>
      </c>
      <c r="G771" s="197" t="s">
        <v>987</v>
      </c>
      <c r="H771" s="197" t="s">
        <v>985</v>
      </c>
      <c r="I771" s="212" t="str">
        <f t="shared" si="22"/>
        <v>1. LIGA ŽENY A   2014 - 2015_41930</v>
      </c>
    </row>
    <row r="772" spans="1:9" ht="18">
      <c r="A772" s="202" t="s">
        <v>983</v>
      </c>
      <c r="B772" s="206" t="s">
        <v>3</v>
      </c>
      <c r="C772" s="207">
        <v>41931</v>
      </c>
      <c r="D772" s="208" t="s">
        <v>990</v>
      </c>
      <c r="E772" s="199">
        <v>0.4166666666666667</v>
      </c>
      <c r="F772" s="210">
        <f t="shared" si="23"/>
        <v>1</v>
      </c>
      <c r="G772" s="200" t="s">
        <v>986</v>
      </c>
      <c r="H772" s="200" t="s">
        <v>987</v>
      </c>
      <c r="I772" s="212" t="str">
        <f aca="true" t="shared" si="24" ref="I772:I835">CONCATENATE(A772,"_",C772)</f>
        <v>1. LIGA ŽENY A   2014 - 2015_41931</v>
      </c>
    </row>
    <row r="773" spans="1:9" ht="18">
      <c r="A773" s="202" t="s">
        <v>983</v>
      </c>
      <c r="B773" s="206" t="s">
        <v>3</v>
      </c>
      <c r="C773" s="207">
        <v>41931</v>
      </c>
      <c r="D773" s="208" t="s">
        <v>990</v>
      </c>
      <c r="E773" s="199">
        <v>0.4166666666666667</v>
      </c>
      <c r="F773" s="210">
        <f aca="true" t="shared" si="25" ref="F773:F836">IF(B772&lt;&gt;B773,1,F772+1)</f>
        <v>2</v>
      </c>
      <c r="G773" s="200" t="s">
        <v>989</v>
      </c>
      <c r="H773" s="200" t="s">
        <v>988</v>
      </c>
      <c r="I773" s="212" t="str">
        <f t="shared" si="24"/>
        <v>1. LIGA ŽENY A   2014 - 2015_41931</v>
      </c>
    </row>
    <row r="774" spans="1:9" ht="18">
      <c r="A774" s="202" t="s">
        <v>983</v>
      </c>
      <c r="B774" s="206" t="s">
        <v>3</v>
      </c>
      <c r="C774" s="207">
        <v>41931</v>
      </c>
      <c r="D774" s="208" t="s">
        <v>990</v>
      </c>
      <c r="E774" s="199">
        <v>0.5</v>
      </c>
      <c r="F774" s="210">
        <f t="shared" si="25"/>
        <v>3</v>
      </c>
      <c r="G774" s="200" t="s">
        <v>988</v>
      </c>
      <c r="H774" s="200" t="s">
        <v>985</v>
      </c>
      <c r="I774" s="212" t="str">
        <f t="shared" si="24"/>
        <v>1. LIGA ŽENY A   2014 - 2015_41931</v>
      </c>
    </row>
    <row r="775" spans="1:9" ht="18">
      <c r="A775" s="202" t="s">
        <v>983</v>
      </c>
      <c r="B775" s="206" t="s">
        <v>3</v>
      </c>
      <c r="C775" s="207">
        <v>41931</v>
      </c>
      <c r="D775" s="208" t="s">
        <v>990</v>
      </c>
      <c r="E775" s="199">
        <v>0.5</v>
      </c>
      <c r="F775" s="210">
        <f t="shared" si="25"/>
        <v>4</v>
      </c>
      <c r="G775" s="200" t="s">
        <v>989</v>
      </c>
      <c r="H775" s="200" t="s">
        <v>987</v>
      </c>
      <c r="I775" s="212" t="str">
        <f t="shared" si="24"/>
        <v>1. LIGA ŽENY A   2014 - 2015_41931</v>
      </c>
    </row>
    <row r="776" spans="1:9" ht="18">
      <c r="A776" s="202" t="s">
        <v>983</v>
      </c>
      <c r="B776" s="205" t="s">
        <v>4</v>
      </c>
      <c r="C776" s="204">
        <v>41986</v>
      </c>
      <c r="D776" s="203" t="s">
        <v>991</v>
      </c>
      <c r="E776" s="196">
        <v>0.4166666666666667</v>
      </c>
      <c r="F776" s="210">
        <f t="shared" si="25"/>
        <v>1</v>
      </c>
      <c r="G776" s="197" t="s">
        <v>989</v>
      </c>
      <c r="H776" s="198" t="s">
        <v>985</v>
      </c>
      <c r="I776" s="212" t="str">
        <f t="shared" si="24"/>
        <v>1. LIGA ŽENY A   2014 - 2015_41986</v>
      </c>
    </row>
    <row r="777" spans="1:9" ht="18">
      <c r="A777" s="202" t="s">
        <v>983</v>
      </c>
      <c r="B777" s="205" t="s">
        <v>4</v>
      </c>
      <c r="C777" s="204">
        <v>41986</v>
      </c>
      <c r="D777" s="203" t="s">
        <v>991</v>
      </c>
      <c r="E777" s="196">
        <v>0.4166666666666667</v>
      </c>
      <c r="F777" s="210">
        <f t="shared" si="25"/>
        <v>2</v>
      </c>
      <c r="G777" s="197" t="s">
        <v>986</v>
      </c>
      <c r="H777" s="197" t="s">
        <v>988</v>
      </c>
      <c r="I777" s="212" t="str">
        <f t="shared" si="24"/>
        <v>1. LIGA ŽENY A   2014 - 2015_41986</v>
      </c>
    </row>
    <row r="778" spans="1:9" ht="18">
      <c r="A778" s="202" t="s">
        <v>983</v>
      </c>
      <c r="B778" s="205" t="s">
        <v>4</v>
      </c>
      <c r="C778" s="204">
        <v>41986</v>
      </c>
      <c r="D778" s="203" t="s">
        <v>991</v>
      </c>
      <c r="E778" s="196">
        <v>0.5</v>
      </c>
      <c r="F778" s="210">
        <f t="shared" si="25"/>
        <v>3</v>
      </c>
      <c r="G778" s="197" t="s">
        <v>987</v>
      </c>
      <c r="H778" s="197" t="s">
        <v>988</v>
      </c>
      <c r="I778" s="212" t="str">
        <f t="shared" si="24"/>
        <v>1. LIGA ŽENY A   2014 - 2015_41986</v>
      </c>
    </row>
    <row r="779" spans="1:9" ht="18">
      <c r="A779" s="202" t="s">
        <v>983</v>
      </c>
      <c r="B779" s="205" t="s">
        <v>4</v>
      </c>
      <c r="C779" s="204">
        <v>41986</v>
      </c>
      <c r="D779" s="203" t="s">
        <v>991</v>
      </c>
      <c r="E779" s="196">
        <v>0.5</v>
      </c>
      <c r="F779" s="210">
        <f t="shared" si="25"/>
        <v>4</v>
      </c>
      <c r="G779" s="197" t="s">
        <v>986</v>
      </c>
      <c r="H779" s="197" t="s">
        <v>985</v>
      </c>
      <c r="I779" s="212" t="str">
        <f t="shared" si="24"/>
        <v>1. LIGA ŽENY A   2014 - 2015_41986</v>
      </c>
    </row>
    <row r="780" spans="1:9" ht="18">
      <c r="A780" s="202" t="s">
        <v>983</v>
      </c>
      <c r="B780" s="206" t="s">
        <v>5</v>
      </c>
      <c r="C780" s="207">
        <v>41987</v>
      </c>
      <c r="D780" s="208" t="s">
        <v>992</v>
      </c>
      <c r="E780" s="199">
        <v>0.4166666666666667</v>
      </c>
      <c r="F780" s="210">
        <f t="shared" si="25"/>
        <v>1</v>
      </c>
      <c r="G780" s="200" t="s">
        <v>987</v>
      </c>
      <c r="H780" s="200" t="s">
        <v>985</v>
      </c>
      <c r="I780" s="212" t="str">
        <f t="shared" si="24"/>
        <v>1. LIGA ŽENY A   2014 - 2015_41987</v>
      </c>
    </row>
    <row r="781" spans="1:9" ht="18">
      <c r="A781" s="202" t="s">
        <v>983</v>
      </c>
      <c r="B781" s="206" t="s">
        <v>5</v>
      </c>
      <c r="C781" s="207">
        <v>41987</v>
      </c>
      <c r="D781" s="208" t="s">
        <v>992</v>
      </c>
      <c r="E781" s="199">
        <v>0.4166666666666667</v>
      </c>
      <c r="F781" s="210">
        <f t="shared" si="25"/>
        <v>2</v>
      </c>
      <c r="G781" s="200" t="s">
        <v>989</v>
      </c>
      <c r="H781" s="200" t="s">
        <v>986</v>
      </c>
      <c r="I781" s="212" t="str">
        <f t="shared" si="24"/>
        <v>1. LIGA ŽENY A   2014 - 2015_41987</v>
      </c>
    </row>
    <row r="782" spans="1:9" ht="18">
      <c r="A782" s="202" t="s">
        <v>983</v>
      </c>
      <c r="B782" s="206" t="s">
        <v>5</v>
      </c>
      <c r="C782" s="207">
        <v>41987</v>
      </c>
      <c r="D782" s="208" t="s">
        <v>992</v>
      </c>
      <c r="E782" s="199">
        <v>0.5</v>
      </c>
      <c r="F782" s="210">
        <f t="shared" si="25"/>
        <v>3</v>
      </c>
      <c r="G782" s="200" t="s">
        <v>989</v>
      </c>
      <c r="H782" s="200" t="s">
        <v>987</v>
      </c>
      <c r="I782" s="212" t="str">
        <f t="shared" si="24"/>
        <v>1. LIGA ŽENY A   2014 - 2015_41987</v>
      </c>
    </row>
    <row r="783" spans="1:9" ht="18">
      <c r="A783" s="202" t="s">
        <v>983</v>
      </c>
      <c r="B783" s="206" t="s">
        <v>5</v>
      </c>
      <c r="C783" s="207">
        <v>41987</v>
      </c>
      <c r="D783" s="208" t="s">
        <v>992</v>
      </c>
      <c r="E783" s="199">
        <v>0.5</v>
      </c>
      <c r="F783" s="210">
        <f t="shared" si="25"/>
        <v>4</v>
      </c>
      <c r="G783" s="200" t="s">
        <v>988</v>
      </c>
      <c r="H783" s="200" t="s">
        <v>985</v>
      </c>
      <c r="I783" s="212" t="str">
        <f t="shared" si="24"/>
        <v>1. LIGA ŽENY A   2014 - 2015_41987</v>
      </c>
    </row>
    <row r="784" spans="1:9" ht="18">
      <c r="A784" s="202" t="s">
        <v>983</v>
      </c>
      <c r="B784" s="205" t="s">
        <v>6</v>
      </c>
      <c r="C784" s="204">
        <v>42049</v>
      </c>
      <c r="D784" s="203" t="s">
        <v>993</v>
      </c>
      <c r="E784" s="196">
        <v>0.4166666666666667</v>
      </c>
      <c r="F784" s="210">
        <f t="shared" si="25"/>
        <v>1</v>
      </c>
      <c r="G784" s="197" t="s">
        <v>988</v>
      </c>
      <c r="H784" s="198" t="s">
        <v>989</v>
      </c>
      <c r="I784" s="212" t="str">
        <f t="shared" si="24"/>
        <v>1. LIGA ŽENY A   2014 - 2015_42049</v>
      </c>
    </row>
    <row r="785" spans="1:9" ht="18">
      <c r="A785" s="202" t="s">
        <v>983</v>
      </c>
      <c r="B785" s="205" t="s">
        <v>6</v>
      </c>
      <c r="C785" s="204">
        <v>42049</v>
      </c>
      <c r="D785" s="203" t="s">
        <v>993</v>
      </c>
      <c r="E785" s="196">
        <v>0.4166666666666667</v>
      </c>
      <c r="F785" s="210">
        <f t="shared" si="25"/>
        <v>2</v>
      </c>
      <c r="G785" s="197" t="s">
        <v>986</v>
      </c>
      <c r="H785" s="197" t="s">
        <v>987</v>
      </c>
      <c r="I785" s="212" t="str">
        <f t="shared" si="24"/>
        <v>1. LIGA ŽENY A   2014 - 2015_42049</v>
      </c>
    </row>
    <row r="786" spans="1:9" ht="18">
      <c r="A786" s="202" t="s">
        <v>983</v>
      </c>
      <c r="B786" s="205" t="s">
        <v>6</v>
      </c>
      <c r="C786" s="204">
        <v>42049</v>
      </c>
      <c r="D786" s="203" t="s">
        <v>993</v>
      </c>
      <c r="E786" s="196">
        <v>0.5</v>
      </c>
      <c r="F786" s="210">
        <f t="shared" si="25"/>
        <v>3</v>
      </c>
      <c r="G786" s="197" t="s">
        <v>989</v>
      </c>
      <c r="H786" s="197" t="s">
        <v>985</v>
      </c>
      <c r="I786" s="212" t="str">
        <f t="shared" si="24"/>
        <v>1. LIGA ŽENY A   2014 - 2015_42049</v>
      </c>
    </row>
    <row r="787" spans="1:9" ht="18">
      <c r="A787" s="202" t="s">
        <v>983</v>
      </c>
      <c r="B787" s="205" t="s">
        <v>6</v>
      </c>
      <c r="C787" s="204">
        <v>42049</v>
      </c>
      <c r="D787" s="203" t="s">
        <v>993</v>
      </c>
      <c r="E787" s="196">
        <v>0.5</v>
      </c>
      <c r="F787" s="210">
        <f t="shared" si="25"/>
        <v>4</v>
      </c>
      <c r="G787" s="197" t="s">
        <v>986</v>
      </c>
      <c r="H787" s="197" t="s">
        <v>988</v>
      </c>
      <c r="I787" s="212" t="str">
        <f t="shared" si="24"/>
        <v>1. LIGA ŽENY A   2014 - 2015_42049</v>
      </c>
    </row>
    <row r="788" spans="1:9" ht="18">
      <c r="A788" s="202" t="s">
        <v>983</v>
      </c>
      <c r="B788" s="206" t="s">
        <v>62</v>
      </c>
      <c r="C788" s="207">
        <v>42050</v>
      </c>
      <c r="D788" s="208" t="s">
        <v>984</v>
      </c>
      <c r="E788" s="199">
        <v>0.4166666666666667</v>
      </c>
      <c r="F788" s="210">
        <f t="shared" si="25"/>
        <v>1</v>
      </c>
      <c r="G788" s="200" t="s">
        <v>985</v>
      </c>
      <c r="H788" s="200" t="s">
        <v>986</v>
      </c>
      <c r="I788" s="212" t="str">
        <f t="shared" si="24"/>
        <v>1. LIGA ŽENY A   2014 - 2015_42050</v>
      </c>
    </row>
    <row r="789" spans="1:9" ht="18">
      <c r="A789" s="202" t="s">
        <v>983</v>
      </c>
      <c r="B789" s="206" t="s">
        <v>62</v>
      </c>
      <c r="C789" s="207">
        <v>42050</v>
      </c>
      <c r="D789" s="208" t="s">
        <v>984</v>
      </c>
      <c r="E789" s="199">
        <v>0.4166666666666667</v>
      </c>
      <c r="F789" s="210">
        <f t="shared" si="25"/>
        <v>2</v>
      </c>
      <c r="G789" s="200" t="s">
        <v>987</v>
      </c>
      <c r="H789" s="200" t="s">
        <v>988</v>
      </c>
      <c r="I789" s="212" t="str">
        <f t="shared" si="24"/>
        <v>1. LIGA ŽENY A   2014 - 2015_42050</v>
      </c>
    </row>
    <row r="790" spans="1:9" ht="18">
      <c r="A790" s="202" t="s">
        <v>983</v>
      </c>
      <c r="B790" s="206" t="s">
        <v>62</v>
      </c>
      <c r="C790" s="207">
        <v>42050</v>
      </c>
      <c r="D790" s="208" t="s">
        <v>984</v>
      </c>
      <c r="E790" s="199">
        <v>0.5</v>
      </c>
      <c r="F790" s="210">
        <f t="shared" si="25"/>
        <v>3</v>
      </c>
      <c r="G790" s="200" t="s">
        <v>989</v>
      </c>
      <c r="H790" s="200" t="s">
        <v>986</v>
      </c>
      <c r="I790" s="212" t="str">
        <f t="shared" si="24"/>
        <v>1. LIGA ŽENY A   2014 - 2015_42050</v>
      </c>
    </row>
    <row r="791" spans="1:9" ht="18">
      <c r="A791" s="202" t="s">
        <v>983</v>
      </c>
      <c r="B791" s="206" t="s">
        <v>62</v>
      </c>
      <c r="C791" s="207">
        <v>42050</v>
      </c>
      <c r="D791" s="208" t="s">
        <v>984</v>
      </c>
      <c r="E791" s="199">
        <v>0.5</v>
      </c>
      <c r="F791" s="210">
        <f t="shared" si="25"/>
        <v>4</v>
      </c>
      <c r="G791" s="200" t="s">
        <v>987</v>
      </c>
      <c r="H791" s="200" t="s">
        <v>985</v>
      </c>
      <c r="I791" s="212" t="str">
        <f t="shared" si="24"/>
        <v>1. LIGA ŽENY A   2014 - 2015_42050</v>
      </c>
    </row>
    <row r="792" spans="1:9" ht="18">
      <c r="A792" s="202" t="s">
        <v>983</v>
      </c>
      <c r="B792" s="205" t="s">
        <v>78</v>
      </c>
      <c r="C792" s="204">
        <v>42133</v>
      </c>
      <c r="D792" s="203" t="s">
        <v>990</v>
      </c>
      <c r="E792" s="196">
        <v>0.4166666666666667</v>
      </c>
      <c r="F792" s="210">
        <f t="shared" si="25"/>
        <v>1</v>
      </c>
      <c r="G792" s="197" t="s">
        <v>986</v>
      </c>
      <c r="H792" s="198" t="s">
        <v>987</v>
      </c>
      <c r="I792" s="212" t="str">
        <f t="shared" si="24"/>
        <v>1. LIGA ŽENY A   2014 - 2015_42133</v>
      </c>
    </row>
    <row r="793" spans="1:9" ht="18">
      <c r="A793" s="202" t="s">
        <v>983</v>
      </c>
      <c r="B793" s="205" t="s">
        <v>78</v>
      </c>
      <c r="C793" s="204">
        <v>42133</v>
      </c>
      <c r="D793" s="203" t="s">
        <v>990</v>
      </c>
      <c r="E793" s="196">
        <v>0.4166666666666667</v>
      </c>
      <c r="F793" s="210">
        <f t="shared" si="25"/>
        <v>2</v>
      </c>
      <c r="G793" s="197" t="s">
        <v>989</v>
      </c>
      <c r="H793" s="197" t="s">
        <v>988</v>
      </c>
      <c r="I793" s="212" t="str">
        <f t="shared" si="24"/>
        <v>1. LIGA ŽENY A   2014 - 2015_42133</v>
      </c>
    </row>
    <row r="794" spans="1:9" ht="18">
      <c r="A794" s="202" t="s">
        <v>983</v>
      </c>
      <c r="B794" s="205" t="s">
        <v>78</v>
      </c>
      <c r="C794" s="204">
        <v>42133</v>
      </c>
      <c r="D794" s="203" t="s">
        <v>990</v>
      </c>
      <c r="E794" s="196">
        <v>0.5</v>
      </c>
      <c r="F794" s="210">
        <f t="shared" si="25"/>
        <v>3</v>
      </c>
      <c r="G794" s="197" t="s">
        <v>988</v>
      </c>
      <c r="H794" s="197" t="s">
        <v>985</v>
      </c>
      <c r="I794" s="212" t="str">
        <f t="shared" si="24"/>
        <v>1. LIGA ŽENY A   2014 - 2015_42133</v>
      </c>
    </row>
    <row r="795" spans="1:9" ht="18">
      <c r="A795" s="202" t="s">
        <v>983</v>
      </c>
      <c r="B795" s="205" t="s">
        <v>78</v>
      </c>
      <c r="C795" s="204">
        <v>42133</v>
      </c>
      <c r="D795" s="203" t="s">
        <v>990</v>
      </c>
      <c r="E795" s="196">
        <v>0.5</v>
      </c>
      <c r="F795" s="210">
        <f t="shared" si="25"/>
        <v>4</v>
      </c>
      <c r="G795" s="197" t="s">
        <v>989</v>
      </c>
      <c r="H795" s="197" t="s">
        <v>987</v>
      </c>
      <c r="I795" s="212" t="str">
        <f t="shared" si="24"/>
        <v>1. LIGA ŽENY A   2014 - 2015_42133</v>
      </c>
    </row>
    <row r="796" spans="1:9" ht="18">
      <c r="A796" s="202" t="s">
        <v>983</v>
      </c>
      <c r="B796" s="206" t="s">
        <v>79</v>
      </c>
      <c r="C796" s="207">
        <v>42134</v>
      </c>
      <c r="D796" s="208" t="s">
        <v>991</v>
      </c>
      <c r="E796" s="199">
        <v>0.4166666666666667</v>
      </c>
      <c r="F796" s="210">
        <f t="shared" si="25"/>
        <v>1</v>
      </c>
      <c r="G796" s="200" t="s">
        <v>989</v>
      </c>
      <c r="H796" s="200" t="s">
        <v>985</v>
      </c>
      <c r="I796" s="212" t="str">
        <f t="shared" si="24"/>
        <v>1. LIGA ŽENY A   2014 - 2015_42134</v>
      </c>
    </row>
    <row r="797" spans="1:9" ht="18">
      <c r="A797" s="202" t="s">
        <v>983</v>
      </c>
      <c r="B797" s="206" t="s">
        <v>79</v>
      </c>
      <c r="C797" s="207">
        <v>42134</v>
      </c>
      <c r="D797" s="208" t="s">
        <v>991</v>
      </c>
      <c r="E797" s="199">
        <v>0.4166666666666667</v>
      </c>
      <c r="F797" s="210">
        <f t="shared" si="25"/>
        <v>2</v>
      </c>
      <c r="G797" s="200" t="s">
        <v>986</v>
      </c>
      <c r="H797" s="200" t="s">
        <v>988</v>
      </c>
      <c r="I797" s="212" t="str">
        <f t="shared" si="24"/>
        <v>1. LIGA ŽENY A   2014 - 2015_42134</v>
      </c>
    </row>
    <row r="798" spans="1:9" ht="18">
      <c r="A798" s="202" t="s">
        <v>994</v>
      </c>
      <c r="B798" s="205" t="s">
        <v>60</v>
      </c>
      <c r="C798" s="204">
        <v>41930</v>
      </c>
      <c r="D798" s="203" t="s">
        <v>995</v>
      </c>
      <c r="E798" s="248">
        <v>0.4166666666666667</v>
      </c>
      <c r="F798" s="210">
        <f t="shared" si="25"/>
        <v>1</v>
      </c>
      <c r="G798" s="197" t="s">
        <v>999</v>
      </c>
      <c r="H798" s="198" t="s">
        <v>1000</v>
      </c>
      <c r="I798" s="212" t="str">
        <f t="shared" si="24"/>
        <v>1. LIGA ŽENY B   2014 - 2015_41930</v>
      </c>
    </row>
    <row r="799" spans="1:9" ht="18">
      <c r="A799" s="202" t="s">
        <v>994</v>
      </c>
      <c r="B799" s="205" t="s">
        <v>60</v>
      </c>
      <c r="C799" s="204">
        <v>41930</v>
      </c>
      <c r="D799" s="203" t="s">
        <v>995</v>
      </c>
      <c r="E799" s="248">
        <v>0.4166666666666667</v>
      </c>
      <c r="F799" s="210">
        <f t="shared" si="25"/>
        <v>2</v>
      </c>
      <c r="G799" s="197" t="s">
        <v>1001</v>
      </c>
      <c r="H799" s="197" t="s">
        <v>754</v>
      </c>
      <c r="I799" s="212" t="str">
        <f t="shared" si="24"/>
        <v>1. LIGA ŽENY B   2014 - 2015_41930</v>
      </c>
    </row>
    <row r="800" spans="1:9" ht="18">
      <c r="A800" s="202" t="s">
        <v>994</v>
      </c>
      <c r="B800" s="205" t="s">
        <v>60</v>
      </c>
      <c r="C800" s="204">
        <v>41930</v>
      </c>
      <c r="D800" s="203" t="s">
        <v>995</v>
      </c>
      <c r="E800" s="248">
        <v>0.5</v>
      </c>
      <c r="F800" s="210">
        <f t="shared" si="25"/>
        <v>3</v>
      </c>
      <c r="G800" s="197" t="s">
        <v>1002</v>
      </c>
      <c r="H800" s="197" t="s">
        <v>999</v>
      </c>
      <c r="I800" s="212" t="str">
        <f t="shared" si="24"/>
        <v>1. LIGA ŽENY B   2014 - 2015_41930</v>
      </c>
    </row>
    <row r="801" spans="1:9" ht="18">
      <c r="A801" s="202" t="s">
        <v>994</v>
      </c>
      <c r="B801" s="205" t="s">
        <v>60</v>
      </c>
      <c r="C801" s="204">
        <v>41930</v>
      </c>
      <c r="D801" s="203" t="s">
        <v>995</v>
      </c>
      <c r="E801" s="248">
        <v>0.5</v>
      </c>
      <c r="F801" s="210">
        <f t="shared" si="25"/>
        <v>4</v>
      </c>
      <c r="G801" s="197" t="s">
        <v>1001</v>
      </c>
      <c r="H801" s="197" t="s">
        <v>1000</v>
      </c>
      <c r="I801" s="212" t="str">
        <f t="shared" si="24"/>
        <v>1. LIGA ŽENY B   2014 - 2015_41930</v>
      </c>
    </row>
    <row r="802" spans="1:9" ht="18">
      <c r="A802" s="202" t="s">
        <v>994</v>
      </c>
      <c r="B802" s="206" t="s">
        <v>3</v>
      </c>
      <c r="C802" s="207">
        <v>41931</v>
      </c>
      <c r="D802" s="208" t="s">
        <v>996</v>
      </c>
      <c r="E802" s="249">
        <v>0.4166666666666667</v>
      </c>
      <c r="F802" s="210">
        <f t="shared" si="25"/>
        <v>1</v>
      </c>
      <c r="G802" s="200" t="s">
        <v>1002</v>
      </c>
      <c r="H802" s="200" t="s">
        <v>1001</v>
      </c>
      <c r="I802" s="212" t="str">
        <f t="shared" si="24"/>
        <v>1. LIGA ŽENY B   2014 - 2015_41931</v>
      </c>
    </row>
    <row r="803" spans="1:9" ht="18">
      <c r="A803" s="202" t="s">
        <v>994</v>
      </c>
      <c r="B803" s="206" t="s">
        <v>3</v>
      </c>
      <c r="C803" s="207">
        <v>41931</v>
      </c>
      <c r="D803" s="208" t="s">
        <v>996</v>
      </c>
      <c r="E803" s="249">
        <v>0.4166666666666667</v>
      </c>
      <c r="F803" s="210">
        <f t="shared" si="25"/>
        <v>2</v>
      </c>
      <c r="G803" s="200" t="s">
        <v>754</v>
      </c>
      <c r="H803" s="200" t="s">
        <v>1000</v>
      </c>
      <c r="I803" s="212" t="str">
        <f t="shared" si="24"/>
        <v>1. LIGA ŽENY B   2014 - 2015_41931</v>
      </c>
    </row>
    <row r="804" spans="1:9" ht="18">
      <c r="A804" s="202" t="s">
        <v>994</v>
      </c>
      <c r="B804" s="206" t="s">
        <v>3</v>
      </c>
      <c r="C804" s="207">
        <v>41931</v>
      </c>
      <c r="D804" s="208" t="s">
        <v>996</v>
      </c>
      <c r="E804" s="249">
        <v>0.5</v>
      </c>
      <c r="F804" s="210">
        <f t="shared" si="25"/>
        <v>3</v>
      </c>
      <c r="G804" s="200" t="s">
        <v>1002</v>
      </c>
      <c r="H804" s="200" t="s">
        <v>754</v>
      </c>
      <c r="I804" s="212" t="str">
        <f t="shared" si="24"/>
        <v>1. LIGA ŽENY B   2014 - 2015_41931</v>
      </c>
    </row>
    <row r="805" spans="1:9" ht="18">
      <c r="A805" s="202" t="s">
        <v>994</v>
      </c>
      <c r="B805" s="206" t="s">
        <v>3</v>
      </c>
      <c r="C805" s="207">
        <v>41931</v>
      </c>
      <c r="D805" s="208" t="s">
        <v>996</v>
      </c>
      <c r="E805" s="249">
        <v>0.5</v>
      </c>
      <c r="F805" s="210">
        <f t="shared" si="25"/>
        <v>4</v>
      </c>
      <c r="G805" s="200" t="s">
        <v>999</v>
      </c>
      <c r="H805" s="200" t="s">
        <v>1001</v>
      </c>
      <c r="I805" s="212" t="str">
        <f t="shared" si="24"/>
        <v>1. LIGA ŽENY B   2014 - 2015_41931</v>
      </c>
    </row>
    <row r="806" spans="1:9" ht="18">
      <c r="A806" s="202" t="s">
        <v>994</v>
      </c>
      <c r="B806" s="205" t="s">
        <v>4</v>
      </c>
      <c r="C806" s="204">
        <v>41986</v>
      </c>
      <c r="D806" s="203" t="s">
        <v>997</v>
      </c>
      <c r="E806" s="248">
        <v>0.4166666666666667</v>
      </c>
      <c r="F806" s="210">
        <f t="shared" si="25"/>
        <v>1</v>
      </c>
      <c r="G806" s="197" t="s">
        <v>1001</v>
      </c>
      <c r="H806" s="198" t="s">
        <v>754</v>
      </c>
      <c r="I806" s="212" t="str">
        <f t="shared" si="24"/>
        <v>1. LIGA ŽENY B   2014 - 2015_41986</v>
      </c>
    </row>
    <row r="807" spans="1:9" ht="18">
      <c r="A807" s="202" t="s">
        <v>994</v>
      </c>
      <c r="B807" s="205" t="s">
        <v>4</v>
      </c>
      <c r="C807" s="204">
        <v>41986</v>
      </c>
      <c r="D807" s="203" t="s">
        <v>997</v>
      </c>
      <c r="E807" s="248">
        <v>0.4166666666666667</v>
      </c>
      <c r="F807" s="210">
        <f t="shared" si="25"/>
        <v>2</v>
      </c>
      <c r="G807" s="197" t="s">
        <v>999</v>
      </c>
      <c r="H807" s="197" t="s">
        <v>1000</v>
      </c>
      <c r="I807" s="212" t="str">
        <f t="shared" si="24"/>
        <v>1. LIGA ŽENY B   2014 - 2015_41986</v>
      </c>
    </row>
    <row r="808" spans="1:9" ht="18">
      <c r="A808" s="202" t="s">
        <v>994</v>
      </c>
      <c r="B808" s="205" t="s">
        <v>4</v>
      </c>
      <c r="C808" s="204">
        <v>41986</v>
      </c>
      <c r="D808" s="203" t="s">
        <v>997</v>
      </c>
      <c r="E808" s="248">
        <v>0.5</v>
      </c>
      <c r="F808" s="210">
        <f t="shared" si="25"/>
        <v>3</v>
      </c>
      <c r="G808" s="197" t="s">
        <v>1002</v>
      </c>
      <c r="H808" s="197" t="s">
        <v>1000</v>
      </c>
      <c r="I808" s="212" t="str">
        <f t="shared" si="24"/>
        <v>1. LIGA ŽENY B   2014 - 2015_41986</v>
      </c>
    </row>
    <row r="809" spans="1:9" ht="18">
      <c r="A809" s="202" t="s">
        <v>994</v>
      </c>
      <c r="B809" s="205" t="s">
        <v>4</v>
      </c>
      <c r="C809" s="204">
        <v>41986</v>
      </c>
      <c r="D809" s="203" t="s">
        <v>997</v>
      </c>
      <c r="E809" s="248">
        <v>0.5</v>
      </c>
      <c r="F809" s="210">
        <f t="shared" si="25"/>
        <v>4</v>
      </c>
      <c r="G809" s="197" t="s">
        <v>999</v>
      </c>
      <c r="H809" s="197" t="s">
        <v>754</v>
      </c>
      <c r="I809" s="212" t="str">
        <f t="shared" si="24"/>
        <v>1. LIGA ŽENY B   2014 - 2015_41986</v>
      </c>
    </row>
    <row r="810" spans="1:9" ht="18">
      <c r="A810" s="202" t="s">
        <v>994</v>
      </c>
      <c r="B810" s="206" t="s">
        <v>5</v>
      </c>
      <c r="C810" s="207">
        <v>41987</v>
      </c>
      <c r="D810" s="208" t="s">
        <v>995</v>
      </c>
      <c r="E810" s="249">
        <v>0.4166666666666667</v>
      </c>
      <c r="F810" s="210">
        <f t="shared" si="25"/>
        <v>1</v>
      </c>
      <c r="G810" s="200" t="s">
        <v>999</v>
      </c>
      <c r="H810" s="200" t="s">
        <v>1002</v>
      </c>
      <c r="I810" s="212" t="str">
        <f t="shared" si="24"/>
        <v>1. LIGA ŽENY B   2014 - 2015_41987</v>
      </c>
    </row>
    <row r="811" spans="1:9" ht="18">
      <c r="A811" s="202" t="s">
        <v>994</v>
      </c>
      <c r="B811" s="206" t="s">
        <v>5</v>
      </c>
      <c r="C811" s="207">
        <v>41987</v>
      </c>
      <c r="D811" s="208" t="s">
        <v>995</v>
      </c>
      <c r="E811" s="249">
        <v>0.4166666666666667</v>
      </c>
      <c r="F811" s="210">
        <f t="shared" si="25"/>
        <v>2</v>
      </c>
      <c r="G811" s="200" t="s">
        <v>1001</v>
      </c>
      <c r="H811" s="200" t="s">
        <v>1000</v>
      </c>
      <c r="I811" s="212" t="str">
        <f t="shared" si="24"/>
        <v>1. LIGA ŽENY B   2014 - 2015_41987</v>
      </c>
    </row>
    <row r="812" spans="1:9" ht="18">
      <c r="A812" s="202" t="s">
        <v>994</v>
      </c>
      <c r="B812" s="206" t="s">
        <v>5</v>
      </c>
      <c r="C812" s="207">
        <v>41987</v>
      </c>
      <c r="D812" s="208" t="s">
        <v>995</v>
      </c>
      <c r="E812" s="249">
        <v>0.5</v>
      </c>
      <c r="F812" s="210">
        <f t="shared" si="25"/>
        <v>3</v>
      </c>
      <c r="G812" s="200" t="s">
        <v>1002</v>
      </c>
      <c r="H812" s="200" t="s">
        <v>1001</v>
      </c>
      <c r="I812" s="212" t="str">
        <f t="shared" si="24"/>
        <v>1. LIGA ŽENY B   2014 - 2015_41987</v>
      </c>
    </row>
    <row r="813" spans="1:9" ht="18">
      <c r="A813" s="202" t="s">
        <v>994</v>
      </c>
      <c r="B813" s="206" t="s">
        <v>5</v>
      </c>
      <c r="C813" s="207">
        <v>41987</v>
      </c>
      <c r="D813" s="208" t="s">
        <v>995</v>
      </c>
      <c r="E813" s="249">
        <v>0.5</v>
      </c>
      <c r="F813" s="210">
        <f t="shared" si="25"/>
        <v>4</v>
      </c>
      <c r="G813" s="200" t="s">
        <v>754</v>
      </c>
      <c r="H813" s="200" t="s">
        <v>1000</v>
      </c>
      <c r="I813" s="212" t="str">
        <f t="shared" si="24"/>
        <v>1. LIGA ŽENY B   2014 - 2015_41987</v>
      </c>
    </row>
    <row r="814" spans="1:9" ht="18">
      <c r="A814" s="202" t="s">
        <v>994</v>
      </c>
      <c r="B814" s="205" t="s">
        <v>6</v>
      </c>
      <c r="C814" s="204">
        <v>42049</v>
      </c>
      <c r="D814" s="203" t="s">
        <v>748</v>
      </c>
      <c r="E814" s="248">
        <v>0.4166666666666667</v>
      </c>
      <c r="F814" s="210">
        <f t="shared" si="25"/>
        <v>1</v>
      </c>
      <c r="G814" s="197" t="s">
        <v>754</v>
      </c>
      <c r="H814" s="198" t="s">
        <v>1002</v>
      </c>
      <c r="I814" s="212" t="str">
        <f t="shared" si="24"/>
        <v>1. LIGA ŽENY B   2014 - 2015_42049</v>
      </c>
    </row>
    <row r="815" spans="1:9" ht="18">
      <c r="A815" s="202" t="s">
        <v>994</v>
      </c>
      <c r="B815" s="205" t="s">
        <v>6</v>
      </c>
      <c r="C815" s="204">
        <v>42049</v>
      </c>
      <c r="D815" s="203" t="s">
        <v>748</v>
      </c>
      <c r="E815" s="248">
        <v>0.4166666666666667</v>
      </c>
      <c r="F815" s="210">
        <f t="shared" si="25"/>
        <v>2</v>
      </c>
      <c r="G815" s="197" t="s">
        <v>999</v>
      </c>
      <c r="H815" s="197" t="s">
        <v>1001</v>
      </c>
      <c r="I815" s="212" t="str">
        <f t="shared" si="24"/>
        <v>1. LIGA ŽENY B   2014 - 2015_42049</v>
      </c>
    </row>
    <row r="816" spans="1:9" ht="18">
      <c r="A816" s="202" t="s">
        <v>994</v>
      </c>
      <c r="B816" s="205" t="s">
        <v>6</v>
      </c>
      <c r="C816" s="204">
        <v>42049</v>
      </c>
      <c r="D816" s="203" t="s">
        <v>748</v>
      </c>
      <c r="E816" s="248">
        <v>0.5</v>
      </c>
      <c r="F816" s="210">
        <f t="shared" si="25"/>
        <v>3</v>
      </c>
      <c r="G816" s="197" t="s">
        <v>1002</v>
      </c>
      <c r="H816" s="197" t="s">
        <v>1000</v>
      </c>
      <c r="I816" s="212" t="str">
        <f t="shared" si="24"/>
        <v>1. LIGA ŽENY B   2014 - 2015_42049</v>
      </c>
    </row>
    <row r="817" spans="1:9" ht="18">
      <c r="A817" s="202" t="s">
        <v>994</v>
      </c>
      <c r="B817" s="205" t="s">
        <v>6</v>
      </c>
      <c r="C817" s="204">
        <v>42049</v>
      </c>
      <c r="D817" s="203" t="s">
        <v>748</v>
      </c>
      <c r="E817" s="248">
        <v>0.5</v>
      </c>
      <c r="F817" s="210">
        <f t="shared" si="25"/>
        <v>4</v>
      </c>
      <c r="G817" s="197" t="s">
        <v>999</v>
      </c>
      <c r="H817" s="197" t="s">
        <v>754</v>
      </c>
      <c r="I817" s="212" t="str">
        <f t="shared" si="24"/>
        <v>1. LIGA ŽENY B   2014 - 2015_42049</v>
      </c>
    </row>
    <row r="818" spans="1:9" ht="18">
      <c r="A818" s="202" t="s">
        <v>994</v>
      </c>
      <c r="B818" s="206" t="s">
        <v>62</v>
      </c>
      <c r="C818" s="207">
        <v>42050</v>
      </c>
      <c r="D818" s="208" t="s">
        <v>998</v>
      </c>
      <c r="E818" s="249">
        <v>0.4166666666666667</v>
      </c>
      <c r="F818" s="210">
        <f t="shared" si="25"/>
        <v>1</v>
      </c>
      <c r="G818" s="200" t="s">
        <v>1000</v>
      </c>
      <c r="H818" s="200" t="s">
        <v>999</v>
      </c>
      <c r="I818" s="212" t="str">
        <f t="shared" si="24"/>
        <v>1. LIGA ŽENY B   2014 - 2015_42050</v>
      </c>
    </row>
    <row r="819" spans="1:9" ht="18">
      <c r="A819" s="202" t="s">
        <v>994</v>
      </c>
      <c r="B819" s="206" t="s">
        <v>62</v>
      </c>
      <c r="C819" s="207">
        <v>42050</v>
      </c>
      <c r="D819" s="208" t="s">
        <v>998</v>
      </c>
      <c r="E819" s="249">
        <v>0.4166666666666667</v>
      </c>
      <c r="F819" s="210">
        <f t="shared" si="25"/>
        <v>2</v>
      </c>
      <c r="G819" s="200" t="s">
        <v>1001</v>
      </c>
      <c r="H819" s="200" t="s">
        <v>754</v>
      </c>
      <c r="I819" s="212" t="str">
        <f t="shared" si="24"/>
        <v>1. LIGA ŽENY B   2014 - 2015_42050</v>
      </c>
    </row>
    <row r="820" spans="1:9" ht="18">
      <c r="A820" s="202" t="s">
        <v>994</v>
      </c>
      <c r="B820" s="206" t="s">
        <v>62</v>
      </c>
      <c r="C820" s="207">
        <v>42050</v>
      </c>
      <c r="D820" s="208" t="s">
        <v>998</v>
      </c>
      <c r="E820" s="249">
        <v>0.5</v>
      </c>
      <c r="F820" s="210">
        <f t="shared" si="25"/>
        <v>3</v>
      </c>
      <c r="G820" s="200" t="s">
        <v>1002</v>
      </c>
      <c r="H820" s="200" t="s">
        <v>999</v>
      </c>
      <c r="I820" s="212" t="str">
        <f t="shared" si="24"/>
        <v>1. LIGA ŽENY B   2014 - 2015_42050</v>
      </c>
    </row>
    <row r="821" spans="1:9" ht="18">
      <c r="A821" s="202" t="s">
        <v>994</v>
      </c>
      <c r="B821" s="206" t="s">
        <v>62</v>
      </c>
      <c r="C821" s="207">
        <v>42050</v>
      </c>
      <c r="D821" s="208" t="s">
        <v>998</v>
      </c>
      <c r="E821" s="249">
        <v>0.5</v>
      </c>
      <c r="F821" s="210">
        <f t="shared" si="25"/>
        <v>4</v>
      </c>
      <c r="G821" s="200" t="s">
        <v>1001</v>
      </c>
      <c r="H821" s="200" t="s">
        <v>1000</v>
      </c>
      <c r="I821" s="212" t="str">
        <f t="shared" si="24"/>
        <v>1. LIGA ŽENY B   2014 - 2015_42050</v>
      </c>
    </row>
    <row r="822" spans="1:9" ht="18">
      <c r="A822" s="202" t="s">
        <v>994</v>
      </c>
      <c r="B822" s="205" t="s">
        <v>78</v>
      </c>
      <c r="C822" s="204">
        <v>42133</v>
      </c>
      <c r="D822" s="203" t="s">
        <v>748</v>
      </c>
      <c r="E822" s="248">
        <v>0.4166666666666667</v>
      </c>
      <c r="F822" s="210">
        <f t="shared" si="25"/>
        <v>1</v>
      </c>
      <c r="G822" s="197" t="s">
        <v>754</v>
      </c>
      <c r="H822" s="198" t="s">
        <v>1000</v>
      </c>
      <c r="I822" s="212" t="str">
        <f t="shared" si="24"/>
        <v>1. LIGA ŽENY B   2014 - 2015_42133</v>
      </c>
    </row>
    <row r="823" spans="1:9" ht="18">
      <c r="A823" s="202" t="s">
        <v>994</v>
      </c>
      <c r="B823" s="205" t="s">
        <v>78</v>
      </c>
      <c r="C823" s="204">
        <v>42133</v>
      </c>
      <c r="D823" s="203" t="s">
        <v>748</v>
      </c>
      <c r="E823" s="248">
        <v>0.4166666666666667</v>
      </c>
      <c r="F823" s="210">
        <f t="shared" si="25"/>
        <v>2</v>
      </c>
      <c r="G823" s="197" t="s">
        <v>1002</v>
      </c>
      <c r="H823" s="197" t="s">
        <v>1001</v>
      </c>
      <c r="I823" s="212" t="str">
        <f t="shared" si="24"/>
        <v>1. LIGA ŽENY B   2014 - 2015_42133</v>
      </c>
    </row>
    <row r="824" spans="1:9" ht="18">
      <c r="A824" s="202" t="s">
        <v>994</v>
      </c>
      <c r="B824" s="205" t="s">
        <v>78</v>
      </c>
      <c r="C824" s="204">
        <v>42133</v>
      </c>
      <c r="D824" s="203" t="s">
        <v>748</v>
      </c>
      <c r="E824" s="248">
        <v>0.5</v>
      </c>
      <c r="F824" s="210">
        <f t="shared" si="25"/>
        <v>3</v>
      </c>
      <c r="G824" s="197" t="s">
        <v>1002</v>
      </c>
      <c r="H824" s="197" t="s">
        <v>754</v>
      </c>
      <c r="I824" s="212" t="str">
        <f t="shared" si="24"/>
        <v>1. LIGA ŽENY B   2014 - 2015_42133</v>
      </c>
    </row>
    <row r="825" spans="1:9" ht="18">
      <c r="A825" s="202" t="s">
        <v>994</v>
      </c>
      <c r="B825" s="205" t="s">
        <v>78</v>
      </c>
      <c r="C825" s="204">
        <v>42133</v>
      </c>
      <c r="D825" s="203" t="s">
        <v>748</v>
      </c>
      <c r="E825" s="248">
        <v>0.5</v>
      </c>
      <c r="F825" s="210">
        <f t="shared" si="25"/>
        <v>4</v>
      </c>
      <c r="G825" s="197" t="s">
        <v>999</v>
      </c>
      <c r="H825" s="197" t="s">
        <v>1001</v>
      </c>
      <c r="I825" s="212" t="str">
        <f t="shared" si="24"/>
        <v>1. LIGA ŽENY B   2014 - 2015_42133</v>
      </c>
    </row>
    <row r="826" spans="1:9" ht="18">
      <c r="A826" s="202" t="s">
        <v>994</v>
      </c>
      <c r="B826" s="206" t="s">
        <v>79</v>
      </c>
      <c r="C826" s="207">
        <v>42134</v>
      </c>
      <c r="D826" s="208" t="s">
        <v>996</v>
      </c>
      <c r="E826" s="249">
        <v>0.4166666666666667</v>
      </c>
      <c r="F826" s="210">
        <f t="shared" si="25"/>
        <v>1</v>
      </c>
      <c r="G826" s="200" t="s">
        <v>1002</v>
      </c>
      <c r="H826" s="200" t="s">
        <v>1000</v>
      </c>
      <c r="I826" s="212" t="str">
        <f t="shared" si="24"/>
        <v>1. LIGA ŽENY B   2014 - 2015_42134</v>
      </c>
    </row>
    <row r="827" spans="1:9" ht="18">
      <c r="A827" s="202" t="s">
        <v>994</v>
      </c>
      <c r="B827" s="206" t="s">
        <v>79</v>
      </c>
      <c r="C827" s="207">
        <v>42134</v>
      </c>
      <c r="D827" s="208" t="s">
        <v>996</v>
      </c>
      <c r="E827" s="249">
        <v>0.4166666666666667</v>
      </c>
      <c r="F827" s="210">
        <f t="shared" si="25"/>
        <v>2</v>
      </c>
      <c r="G827" s="200" t="s">
        <v>999</v>
      </c>
      <c r="H827" s="200" t="s">
        <v>754</v>
      </c>
      <c r="I827" s="212" t="str">
        <f t="shared" si="24"/>
        <v>1. LIGA ŽENY B   2014 - 2015_42134</v>
      </c>
    </row>
    <row r="828" spans="1:9" ht="18">
      <c r="A828" s="202" t="s">
        <v>1003</v>
      </c>
      <c r="B828" s="205" t="s">
        <v>60</v>
      </c>
      <c r="C828" s="204">
        <v>41930</v>
      </c>
      <c r="D828" s="203" t="s">
        <v>1004</v>
      </c>
      <c r="E828" s="248">
        <v>0.4166666666666667</v>
      </c>
      <c r="F828" s="210">
        <f t="shared" si="25"/>
        <v>1</v>
      </c>
      <c r="G828" s="197" t="s">
        <v>1009</v>
      </c>
      <c r="H828" s="198" t="s">
        <v>1010</v>
      </c>
      <c r="I828" s="212" t="str">
        <f t="shared" si="24"/>
        <v>1. LIGA ŽENY C   2014 - 2015_41930</v>
      </c>
    </row>
    <row r="829" spans="1:9" ht="18">
      <c r="A829" s="202" t="s">
        <v>1003</v>
      </c>
      <c r="B829" s="205" t="s">
        <v>60</v>
      </c>
      <c r="C829" s="204">
        <v>41930</v>
      </c>
      <c r="D829" s="203" t="s">
        <v>1004</v>
      </c>
      <c r="E829" s="248">
        <v>0.4166666666666667</v>
      </c>
      <c r="F829" s="210">
        <f t="shared" si="25"/>
        <v>2</v>
      </c>
      <c r="G829" s="197" t="s">
        <v>1011</v>
      </c>
      <c r="H829" s="197" t="s">
        <v>1012</v>
      </c>
      <c r="I829" s="212" t="str">
        <f t="shared" si="24"/>
        <v>1. LIGA ŽENY C   2014 - 2015_41930</v>
      </c>
    </row>
    <row r="830" spans="1:9" ht="18">
      <c r="A830" s="202" t="s">
        <v>1003</v>
      </c>
      <c r="B830" s="205" t="s">
        <v>60</v>
      </c>
      <c r="C830" s="204">
        <v>41930</v>
      </c>
      <c r="D830" s="203" t="s">
        <v>1004</v>
      </c>
      <c r="E830" s="248">
        <v>0.5</v>
      </c>
      <c r="F830" s="210">
        <f t="shared" si="25"/>
        <v>3</v>
      </c>
      <c r="G830" s="197" t="s">
        <v>1013</v>
      </c>
      <c r="H830" s="197" t="s">
        <v>1011</v>
      </c>
      <c r="I830" s="212" t="str">
        <f t="shared" si="24"/>
        <v>1. LIGA ŽENY C   2014 - 2015_41930</v>
      </c>
    </row>
    <row r="831" spans="1:9" ht="18">
      <c r="A831" s="202" t="s">
        <v>1003</v>
      </c>
      <c r="B831" s="205" t="s">
        <v>60</v>
      </c>
      <c r="C831" s="204">
        <v>41930</v>
      </c>
      <c r="D831" s="203" t="s">
        <v>1004</v>
      </c>
      <c r="E831" s="248">
        <v>0.5</v>
      </c>
      <c r="F831" s="210">
        <f t="shared" si="25"/>
        <v>4</v>
      </c>
      <c r="G831" s="197" t="s">
        <v>1009</v>
      </c>
      <c r="H831" s="197" t="s">
        <v>1012</v>
      </c>
      <c r="I831" s="212" t="str">
        <f t="shared" si="24"/>
        <v>1. LIGA ŽENY C   2014 - 2015_41930</v>
      </c>
    </row>
    <row r="832" spans="1:9" ht="18">
      <c r="A832" s="202" t="s">
        <v>1003</v>
      </c>
      <c r="B832" s="206" t="s">
        <v>3</v>
      </c>
      <c r="C832" s="207">
        <v>41931</v>
      </c>
      <c r="D832" s="208" t="s">
        <v>1005</v>
      </c>
      <c r="E832" s="249">
        <v>0.4166666666666667</v>
      </c>
      <c r="F832" s="210">
        <f t="shared" si="25"/>
        <v>1</v>
      </c>
      <c r="G832" s="200" t="s">
        <v>1012</v>
      </c>
      <c r="H832" s="200" t="s">
        <v>1010</v>
      </c>
      <c r="I832" s="212" t="str">
        <f t="shared" si="24"/>
        <v>1. LIGA ŽENY C   2014 - 2015_41931</v>
      </c>
    </row>
    <row r="833" spans="1:9" ht="18">
      <c r="A833" s="202" t="s">
        <v>1003</v>
      </c>
      <c r="B833" s="206" t="s">
        <v>3</v>
      </c>
      <c r="C833" s="207">
        <v>41931</v>
      </c>
      <c r="D833" s="208" t="s">
        <v>1005</v>
      </c>
      <c r="E833" s="249">
        <v>0.4166666666666667</v>
      </c>
      <c r="F833" s="210">
        <f t="shared" si="25"/>
        <v>2</v>
      </c>
      <c r="G833" s="200" t="s">
        <v>1013</v>
      </c>
      <c r="H833" s="200" t="s">
        <v>1009</v>
      </c>
      <c r="I833" s="212" t="str">
        <f t="shared" si="24"/>
        <v>1. LIGA ŽENY C   2014 - 2015_41931</v>
      </c>
    </row>
    <row r="834" spans="1:9" ht="18">
      <c r="A834" s="202" t="s">
        <v>1003</v>
      </c>
      <c r="B834" s="206" t="s">
        <v>3</v>
      </c>
      <c r="C834" s="207">
        <v>41931</v>
      </c>
      <c r="D834" s="208" t="s">
        <v>1005</v>
      </c>
      <c r="E834" s="249">
        <v>0.5</v>
      </c>
      <c r="F834" s="210">
        <f t="shared" si="25"/>
        <v>3</v>
      </c>
      <c r="G834" s="200" t="s">
        <v>1013</v>
      </c>
      <c r="H834" s="200" t="s">
        <v>1010</v>
      </c>
      <c r="I834" s="212" t="str">
        <f t="shared" si="24"/>
        <v>1. LIGA ŽENY C   2014 - 2015_41931</v>
      </c>
    </row>
    <row r="835" spans="1:9" ht="18">
      <c r="A835" s="202" t="s">
        <v>1003</v>
      </c>
      <c r="B835" s="206" t="s">
        <v>3</v>
      </c>
      <c r="C835" s="207">
        <v>41931</v>
      </c>
      <c r="D835" s="208" t="s">
        <v>1005</v>
      </c>
      <c r="E835" s="249">
        <v>0.5</v>
      </c>
      <c r="F835" s="210">
        <f t="shared" si="25"/>
        <v>4</v>
      </c>
      <c r="G835" s="200" t="s">
        <v>1011</v>
      </c>
      <c r="H835" s="200" t="s">
        <v>1009</v>
      </c>
      <c r="I835" s="212" t="str">
        <f t="shared" si="24"/>
        <v>1. LIGA ŽENY C   2014 - 2015_41931</v>
      </c>
    </row>
    <row r="836" spans="1:9" ht="18">
      <c r="A836" s="202" t="s">
        <v>1003</v>
      </c>
      <c r="B836" s="205" t="s">
        <v>4</v>
      </c>
      <c r="C836" s="204">
        <v>41986</v>
      </c>
      <c r="D836" s="203" t="s">
        <v>1006</v>
      </c>
      <c r="E836" s="248">
        <v>0.4166666666666667</v>
      </c>
      <c r="F836" s="210">
        <f t="shared" si="25"/>
        <v>1</v>
      </c>
      <c r="G836" s="197" t="s">
        <v>1013</v>
      </c>
      <c r="H836" s="198" t="s">
        <v>1012</v>
      </c>
      <c r="I836" s="212" t="str">
        <f aca="true" t="shared" si="26" ref="I836:I857">CONCATENATE(A836,"_",C836)</f>
        <v>1. LIGA ŽENY C   2014 - 2015_41986</v>
      </c>
    </row>
    <row r="837" spans="1:9" ht="18">
      <c r="A837" s="202" t="s">
        <v>1003</v>
      </c>
      <c r="B837" s="205" t="s">
        <v>4</v>
      </c>
      <c r="C837" s="204">
        <v>41986</v>
      </c>
      <c r="D837" s="203" t="s">
        <v>1006</v>
      </c>
      <c r="E837" s="248">
        <v>0.4166666666666667</v>
      </c>
      <c r="F837" s="210">
        <f aca="true" t="shared" si="27" ref="F837:F857">IF(B836&lt;&gt;B837,1,F836+1)</f>
        <v>2</v>
      </c>
      <c r="G837" s="197" t="s">
        <v>1011</v>
      </c>
      <c r="H837" s="197" t="s">
        <v>1010</v>
      </c>
      <c r="I837" s="212" t="str">
        <f t="shared" si="26"/>
        <v>1. LIGA ŽENY C   2014 - 2015_41986</v>
      </c>
    </row>
    <row r="838" spans="1:9" ht="18">
      <c r="A838" s="202" t="s">
        <v>1003</v>
      </c>
      <c r="B838" s="205" t="s">
        <v>4</v>
      </c>
      <c r="C838" s="204">
        <v>41986</v>
      </c>
      <c r="D838" s="203" t="s">
        <v>1006</v>
      </c>
      <c r="E838" s="248">
        <v>0.5</v>
      </c>
      <c r="F838" s="210">
        <f t="shared" si="27"/>
        <v>3</v>
      </c>
      <c r="G838" s="197" t="s">
        <v>1009</v>
      </c>
      <c r="H838" s="197" t="s">
        <v>1010</v>
      </c>
      <c r="I838" s="212" t="str">
        <f t="shared" si="26"/>
        <v>1. LIGA ŽENY C   2014 - 2015_41986</v>
      </c>
    </row>
    <row r="839" spans="1:9" ht="18">
      <c r="A839" s="202" t="s">
        <v>1003</v>
      </c>
      <c r="B839" s="205" t="s">
        <v>4</v>
      </c>
      <c r="C839" s="204">
        <v>41986</v>
      </c>
      <c r="D839" s="203" t="s">
        <v>1006</v>
      </c>
      <c r="E839" s="248">
        <v>0.5</v>
      </c>
      <c r="F839" s="210">
        <f t="shared" si="27"/>
        <v>4</v>
      </c>
      <c r="G839" s="197" t="s">
        <v>1011</v>
      </c>
      <c r="H839" s="197" t="s">
        <v>1012</v>
      </c>
      <c r="I839" s="212" t="str">
        <f t="shared" si="26"/>
        <v>1. LIGA ŽENY C   2014 - 2015_41986</v>
      </c>
    </row>
    <row r="840" spans="1:9" ht="18">
      <c r="A840" s="202" t="s">
        <v>1003</v>
      </c>
      <c r="B840" s="206" t="s">
        <v>5</v>
      </c>
      <c r="C840" s="207">
        <v>41987</v>
      </c>
      <c r="D840" s="208" t="s">
        <v>1007</v>
      </c>
      <c r="E840" s="249">
        <v>0.4166666666666667</v>
      </c>
      <c r="F840" s="210">
        <f t="shared" si="27"/>
        <v>1</v>
      </c>
      <c r="G840" s="200" t="s">
        <v>1011</v>
      </c>
      <c r="H840" s="200" t="s">
        <v>1013</v>
      </c>
      <c r="I840" s="212" t="str">
        <f t="shared" si="26"/>
        <v>1. LIGA ŽENY C   2014 - 2015_41987</v>
      </c>
    </row>
    <row r="841" spans="1:9" ht="18">
      <c r="A841" s="202" t="s">
        <v>1003</v>
      </c>
      <c r="B841" s="206" t="s">
        <v>5</v>
      </c>
      <c r="C841" s="207">
        <v>41987</v>
      </c>
      <c r="D841" s="208" t="s">
        <v>1007</v>
      </c>
      <c r="E841" s="249">
        <v>0.4166666666666667</v>
      </c>
      <c r="F841" s="210">
        <f t="shared" si="27"/>
        <v>2</v>
      </c>
      <c r="G841" s="200" t="s">
        <v>1009</v>
      </c>
      <c r="H841" s="200" t="s">
        <v>1012</v>
      </c>
      <c r="I841" s="212" t="str">
        <f t="shared" si="26"/>
        <v>1. LIGA ŽENY C   2014 - 2015_41987</v>
      </c>
    </row>
    <row r="842" spans="1:9" ht="18">
      <c r="A842" s="202" t="s">
        <v>1003</v>
      </c>
      <c r="B842" s="206" t="s">
        <v>5</v>
      </c>
      <c r="C842" s="207">
        <v>41987</v>
      </c>
      <c r="D842" s="208" t="s">
        <v>1007</v>
      </c>
      <c r="E842" s="249">
        <v>0.5</v>
      </c>
      <c r="F842" s="210">
        <f t="shared" si="27"/>
        <v>3</v>
      </c>
      <c r="G842" s="200" t="s">
        <v>1013</v>
      </c>
      <c r="H842" s="200" t="s">
        <v>1009</v>
      </c>
      <c r="I842" s="212" t="str">
        <f t="shared" si="26"/>
        <v>1. LIGA ŽENY C   2014 - 2015_41987</v>
      </c>
    </row>
    <row r="843" spans="1:9" ht="18">
      <c r="A843" s="202" t="s">
        <v>1003</v>
      </c>
      <c r="B843" s="206" t="s">
        <v>5</v>
      </c>
      <c r="C843" s="207">
        <v>41987</v>
      </c>
      <c r="D843" s="208" t="s">
        <v>1007</v>
      </c>
      <c r="E843" s="249">
        <v>0.5</v>
      </c>
      <c r="F843" s="210">
        <f t="shared" si="27"/>
        <v>4</v>
      </c>
      <c r="G843" s="200" t="s">
        <v>1010</v>
      </c>
      <c r="H843" s="200" t="s">
        <v>1012</v>
      </c>
      <c r="I843" s="212" t="str">
        <f t="shared" si="26"/>
        <v>1. LIGA ŽENY C   2014 - 2015_41987</v>
      </c>
    </row>
    <row r="844" spans="1:9" ht="18">
      <c r="A844" s="202" t="s">
        <v>1003</v>
      </c>
      <c r="B844" s="205" t="s">
        <v>6</v>
      </c>
      <c r="C844" s="204">
        <v>42049</v>
      </c>
      <c r="D844" s="203" t="s">
        <v>1008</v>
      </c>
      <c r="E844" s="248">
        <v>0.4166666666666667</v>
      </c>
      <c r="F844" s="210">
        <f t="shared" si="27"/>
        <v>1</v>
      </c>
      <c r="G844" s="197" t="s">
        <v>1010</v>
      </c>
      <c r="H844" s="198" t="s">
        <v>1013</v>
      </c>
      <c r="I844" s="212" t="str">
        <f t="shared" si="26"/>
        <v>1. LIGA ŽENY C   2014 - 2015_42049</v>
      </c>
    </row>
    <row r="845" spans="1:9" ht="18">
      <c r="A845" s="202" t="s">
        <v>1003</v>
      </c>
      <c r="B845" s="205" t="s">
        <v>6</v>
      </c>
      <c r="C845" s="204">
        <v>42049</v>
      </c>
      <c r="D845" s="203" t="s">
        <v>1008</v>
      </c>
      <c r="E845" s="248">
        <v>0.4166666666666667</v>
      </c>
      <c r="F845" s="210">
        <f t="shared" si="27"/>
        <v>2</v>
      </c>
      <c r="G845" s="197" t="s">
        <v>1011</v>
      </c>
      <c r="H845" s="197" t="s">
        <v>1009</v>
      </c>
      <c r="I845" s="212" t="str">
        <f t="shared" si="26"/>
        <v>1. LIGA ŽENY C   2014 - 2015_42049</v>
      </c>
    </row>
    <row r="846" spans="1:9" ht="18">
      <c r="A846" s="202" t="s">
        <v>1003</v>
      </c>
      <c r="B846" s="205" t="s">
        <v>6</v>
      </c>
      <c r="C846" s="204">
        <v>42049</v>
      </c>
      <c r="D846" s="203" t="s">
        <v>1008</v>
      </c>
      <c r="E846" s="248">
        <v>0.5</v>
      </c>
      <c r="F846" s="210">
        <f t="shared" si="27"/>
        <v>3</v>
      </c>
      <c r="G846" s="197" t="s">
        <v>1013</v>
      </c>
      <c r="H846" s="197" t="s">
        <v>1012</v>
      </c>
      <c r="I846" s="212" t="str">
        <f t="shared" si="26"/>
        <v>1. LIGA ŽENY C   2014 - 2015_42049</v>
      </c>
    </row>
    <row r="847" spans="1:9" ht="18">
      <c r="A847" s="202" t="s">
        <v>1003</v>
      </c>
      <c r="B847" s="205" t="s">
        <v>6</v>
      </c>
      <c r="C847" s="204">
        <v>42049</v>
      </c>
      <c r="D847" s="203" t="s">
        <v>1008</v>
      </c>
      <c r="E847" s="248">
        <v>0.5</v>
      </c>
      <c r="F847" s="210">
        <f t="shared" si="27"/>
        <v>4</v>
      </c>
      <c r="G847" s="197" t="s">
        <v>1011</v>
      </c>
      <c r="H847" s="197" t="s">
        <v>1010</v>
      </c>
      <c r="I847" s="212" t="str">
        <f t="shared" si="26"/>
        <v>1. LIGA ŽENY C   2014 - 2015_42049</v>
      </c>
    </row>
    <row r="848" spans="1:9" ht="18">
      <c r="A848" s="202" t="s">
        <v>1003</v>
      </c>
      <c r="B848" s="206" t="s">
        <v>62</v>
      </c>
      <c r="C848" s="207">
        <v>42050</v>
      </c>
      <c r="D848" s="208" t="s">
        <v>1004</v>
      </c>
      <c r="E848" s="249">
        <v>0.4166666666666667</v>
      </c>
      <c r="F848" s="210">
        <f t="shared" si="27"/>
        <v>1</v>
      </c>
      <c r="G848" s="200" t="s">
        <v>1009</v>
      </c>
      <c r="H848" s="200" t="s">
        <v>1010</v>
      </c>
      <c r="I848" s="212" t="str">
        <f t="shared" si="26"/>
        <v>1. LIGA ŽENY C   2014 - 2015_42050</v>
      </c>
    </row>
    <row r="849" spans="1:9" ht="18">
      <c r="A849" s="202" t="s">
        <v>1003</v>
      </c>
      <c r="B849" s="206" t="s">
        <v>62</v>
      </c>
      <c r="C849" s="207">
        <v>42050</v>
      </c>
      <c r="D849" s="208" t="s">
        <v>1004</v>
      </c>
      <c r="E849" s="249">
        <v>0.4166666666666667</v>
      </c>
      <c r="F849" s="210">
        <f t="shared" si="27"/>
        <v>2</v>
      </c>
      <c r="G849" s="200" t="s">
        <v>1011</v>
      </c>
      <c r="H849" s="200" t="s">
        <v>1012</v>
      </c>
      <c r="I849" s="212" t="str">
        <f t="shared" si="26"/>
        <v>1. LIGA ŽENY C   2014 - 2015_42050</v>
      </c>
    </row>
    <row r="850" spans="1:9" ht="18">
      <c r="A850" s="202" t="s">
        <v>1003</v>
      </c>
      <c r="B850" s="206" t="s">
        <v>62</v>
      </c>
      <c r="C850" s="207">
        <v>42050</v>
      </c>
      <c r="D850" s="208" t="s">
        <v>1004</v>
      </c>
      <c r="E850" s="249">
        <v>0.5</v>
      </c>
      <c r="F850" s="210">
        <f t="shared" si="27"/>
        <v>3</v>
      </c>
      <c r="G850" s="200" t="s">
        <v>1013</v>
      </c>
      <c r="H850" s="200" t="s">
        <v>1011</v>
      </c>
      <c r="I850" s="212" t="str">
        <f t="shared" si="26"/>
        <v>1. LIGA ŽENY C   2014 - 2015_42050</v>
      </c>
    </row>
    <row r="851" spans="1:9" ht="18">
      <c r="A851" s="202" t="s">
        <v>1003</v>
      </c>
      <c r="B851" s="206" t="s">
        <v>62</v>
      </c>
      <c r="C851" s="207">
        <v>42050</v>
      </c>
      <c r="D851" s="208" t="s">
        <v>1004</v>
      </c>
      <c r="E851" s="249">
        <v>0.5</v>
      </c>
      <c r="F851" s="210">
        <f t="shared" si="27"/>
        <v>4</v>
      </c>
      <c r="G851" s="200" t="s">
        <v>1009</v>
      </c>
      <c r="H851" s="200" t="s">
        <v>1012</v>
      </c>
      <c r="I851" s="212" t="str">
        <f t="shared" si="26"/>
        <v>1. LIGA ŽENY C   2014 - 2015_42050</v>
      </c>
    </row>
    <row r="852" spans="1:9" ht="18">
      <c r="A852" s="202" t="s">
        <v>1003</v>
      </c>
      <c r="B852" s="205" t="s">
        <v>78</v>
      </c>
      <c r="C852" s="204">
        <v>42133</v>
      </c>
      <c r="D852" s="203" t="s">
        <v>1006</v>
      </c>
      <c r="E852" s="248">
        <v>0.4166666666666667</v>
      </c>
      <c r="F852" s="210">
        <f t="shared" si="27"/>
        <v>1</v>
      </c>
      <c r="G852" s="197" t="s">
        <v>1013</v>
      </c>
      <c r="H852" s="198" t="s">
        <v>1009</v>
      </c>
      <c r="I852" s="212" t="str">
        <f t="shared" si="26"/>
        <v>1. LIGA ŽENY C   2014 - 2015_42133</v>
      </c>
    </row>
    <row r="853" spans="1:9" ht="18">
      <c r="A853" s="202" t="s">
        <v>1003</v>
      </c>
      <c r="B853" s="205" t="s">
        <v>78</v>
      </c>
      <c r="C853" s="204">
        <v>42133</v>
      </c>
      <c r="D853" s="203" t="s">
        <v>1006</v>
      </c>
      <c r="E853" s="248">
        <v>0.4166666666666667</v>
      </c>
      <c r="F853" s="210">
        <f t="shared" si="27"/>
        <v>2</v>
      </c>
      <c r="G853" s="197" t="s">
        <v>1010</v>
      </c>
      <c r="H853" s="197" t="s">
        <v>1012</v>
      </c>
      <c r="I853" s="212" t="str">
        <f t="shared" si="26"/>
        <v>1. LIGA ŽENY C   2014 - 2015_42133</v>
      </c>
    </row>
    <row r="854" spans="1:9" ht="18">
      <c r="A854" s="202" t="s">
        <v>1003</v>
      </c>
      <c r="B854" s="205" t="s">
        <v>78</v>
      </c>
      <c r="C854" s="204">
        <v>42133</v>
      </c>
      <c r="D854" s="203" t="s">
        <v>1006</v>
      </c>
      <c r="E854" s="248">
        <v>0.5</v>
      </c>
      <c r="F854" s="210">
        <f t="shared" si="27"/>
        <v>3</v>
      </c>
      <c r="G854" s="197" t="s">
        <v>1013</v>
      </c>
      <c r="H854" s="197" t="s">
        <v>1010</v>
      </c>
      <c r="I854" s="212" t="str">
        <f t="shared" si="26"/>
        <v>1. LIGA ŽENY C   2014 - 2015_42133</v>
      </c>
    </row>
    <row r="855" spans="1:9" ht="18">
      <c r="A855" s="202" t="s">
        <v>1003</v>
      </c>
      <c r="B855" s="205" t="s">
        <v>78</v>
      </c>
      <c r="C855" s="204">
        <v>42133</v>
      </c>
      <c r="D855" s="203" t="s">
        <v>1006</v>
      </c>
      <c r="E855" s="248">
        <v>0.5</v>
      </c>
      <c r="F855" s="210">
        <f t="shared" si="27"/>
        <v>4</v>
      </c>
      <c r="G855" s="197" t="s">
        <v>1011</v>
      </c>
      <c r="H855" s="197" t="s">
        <v>1009</v>
      </c>
      <c r="I855" s="212" t="str">
        <f t="shared" si="26"/>
        <v>1. LIGA ŽENY C   2014 - 2015_42133</v>
      </c>
    </row>
    <row r="856" spans="1:9" ht="18">
      <c r="A856" s="202" t="s">
        <v>1003</v>
      </c>
      <c r="B856" s="206" t="s">
        <v>79</v>
      </c>
      <c r="C856" s="207">
        <v>42134</v>
      </c>
      <c r="D856" s="208" t="s">
        <v>1005</v>
      </c>
      <c r="E856" s="249">
        <v>0.4166666666666667</v>
      </c>
      <c r="F856" s="210">
        <f t="shared" si="27"/>
        <v>1</v>
      </c>
      <c r="G856" s="200" t="s">
        <v>1013</v>
      </c>
      <c r="H856" s="200" t="s">
        <v>1012</v>
      </c>
      <c r="I856" s="212" t="str">
        <f t="shared" si="26"/>
        <v>1. LIGA ŽENY C   2014 - 2015_42134</v>
      </c>
    </row>
    <row r="857" spans="1:9" ht="18">
      <c r="A857" s="202" t="s">
        <v>1003</v>
      </c>
      <c r="B857" s="206" t="s">
        <v>79</v>
      </c>
      <c r="C857" s="207">
        <v>42134</v>
      </c>
      <c r="D857" s="208" t="s">
        <v>1005</v>
      </c>
      <c r="E857" s="249">
        <v>0.4166666666666667</v>
      </c>
      <c r="F857" s="210">
        <f t="shared" si="27"/>
        <v>2</v>
      </c>
      <c r="G857" s="200" t="s">
        <v>1011</v>
      </c>
      <c r="H857" s="200" t="s">
        <v>1010</v>
      </c>
      <c r="I857" s="212" t="str">
        <f t="shared" si="26"/>
        <v>1. LIGA ŽENY C   2014 - 2015_42134</v>
      </c>
    </row>
  </sheetData>
  <sheetProtection sheet="1" autoFilter="0" pivotTables="0"/>
  <autoFilter ref="A2:I767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6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109375" defaultRowHeight="12.75"/>
  <cols>
    <col min="1" max="1" width="9.421875" style="258" bestFit="1" customWidth="1"/>
    <col min="2" max="2" width="12.7109375" style="258" bestFit="1" customWidth="1"/>
    <col min="3" max="3" width="4.7109375" style="258" bestFit="1" customWidth="1"/>
    <col min="4" max="4" width="27.00390625" style="258" bestFit="1" customWidth="1"/>
    <col min="5" max="5" width="10.421875" style="258" bestFit="1" customWidth="1"/>
    <col min="6" max="6" width="32.00390625" style="258" bestFit="1" customWidth="1"/>
    <col min="7" max="7" width="16.28125" style="258" bestFit="1" customWidth="1"/>
    <col min="8" max="9" width="15.28125" style="258" bestFit="1" customWidth="1"/>
    <col min="10" max="10" width="13.28125" style="258" bestFit="1" customWidth="1"/>
    <col min="11" max="11" width="11.7109375" style="258" bestFit="1" customWidth="1"/>
    <col min="12" max="12" width="8.140625" style="258" bestFit="1" customWidth="1"/>
    <col min="13" max="13" width="12.7109375" style="258" bestFit="1" customWidth="1"/>
    <col min="14" max="14" width="5.28125" style="258" bestFit="1" customWidth="1"/>
    <col min="15" max="15" width="20.7109375" style="258" customWidth="1"/>
    <col min="16" max="16384" width="8.7109375" style="258" customWidth="1"/>
  </cols>
  <sheetData>
    <row r="1" spans="1:6" ht="15">
      <c r="A1" s="256" t="s">
        <v>832</v>
      </c>
      <c r="B1" s="256"/>
      <c r="C1" s="256"/>
      <c r="D1" s="257">
        <v>42125</v>
      </c>
      <c r="E1" s="256" t="s">
        <v>925</v>
      </c>
      <c r="F1" s="257"/>
    </row>
    <row r="2" spans="1:15" ht="15">
      <c r="A2" s="259" t="s">
        <v>834</v>
      </c>
      <c r="B2" s="259" t="s">
        <v>835</v>
      </c>
      <c r="C2" s="259" t="s">
        <v>836</v>
      </c>
      <c r="D2" s="259" t="s">
        <v>837</v>
      </c>
      <c r="E2" s="259" t="s">
        <v>838</v>
      </c>
      <c r="F2" s="259" t="s">
        <v>839</v>
      </c>
      <c r="G2" s="259" t="s">
        <v>840</v>
      </c>
      <c r="H2" s="259" t="s">
        <v>841</v>
      </c>
      <c r="I2" s="259" t="s">
        <v>842</v>
      </c>
      <c r="J2" s="259" t="s">
        <v>843</v>
      </c>
      <c r="K2" s="259" t="s">
        <v>844</v>
      </c>
      <c r="L2" s="259" t="s">
        <v>845</v>
      </c>
      <c r="M2" s="259" t="s">
        <v>846</v>
      </c>
      <c r="N2" s="259" t="s">
        <v>847</v>
      </c>
      <c r="O2" s="260" t="s">
        <v>722</v>
      </c>
    </row>
    <row r="3" spans="1:15" ht="15">
      <c r="A3" s="258" t="s">
        <v>198</v>
      </c>
      <c r="B3" s="258">
        <v>1</v>
      </c>
      <c r="D3" s="258" t="s">
        <v>215</v>
      </c>
      <c r="E3" s="258">
        <v>1846</v>
      </c>
      <c r="F3" s="258" t="s">
        <v>200</v>
      </c>
      <c r="G3" s="261">
        <v>31621</v>
      </c>
      <c r="H3" s="261">
        <v>67730</v>
      </c>
      <c r="I3" s="261">
        <v>28421</v>
      </c>
      <c r="J3" s="261">
        <v>35980</v>
      </c>
      <c r="K3" s="261">
        <v>3200</v>
      </c>
      <c r="L3" s="261">
        <v>31750</v>
      </c>
      <c r="M3" s="258" t="s">
        <v>14</v>
      </c>
      <c r="O3" s="258" t="str">
        <f>MID(D3,1,SEARCH(" ",D3))&amp;MID(D3,SEARCH(" ",D3)+1,IF(ISERROR(SEARCH(",",D3)-SEARCH(" ",D3)-1),SEARCH("(",D3)-SEARCH(" ",D3)-1,SEARCH(",",D3)-SEARCH(" ",D3)-1))&amp;"-"&amp;E3</f>
        <v>Koukal Jan-1846</v>
      </c>
    </row>
    <row r="4" spans="1:15" ht="15">
      <c r="A4" s="258" t="s">
        <v>198</v>
      </c>
      <c r="B4" s="258">
        <v>2</v>
      </c>
      <c r="D4" s="258" t="s">
        <v>199</v>
      </c>
      <c r="E4" s="258">
        <v>4177</v>
      </c>
      <c r="F4" s="258" t="s">
        <v>200</v>
      </c>
      <c r="G4" s="261">
        <v>29890</v>
      </c>
      <c r="H4" s="261">
        <v>103797</v>
      </c>
      <c r="I4" s="261">
        <v>22950</v>
      </c>
      <c r="J4" s="261">
        <v>45637</v>
      </c>
      <c r="K4" s="261">
        <v>6940</v>
      </c>
      <c r="L4" s="261">
        <v>58160</v>
      </c>
      <c r="M4" s="258" t="s">
        <v>14</v>
      </c>
      <c r="O4" s="258" t="str">
        <f aca="true" t="shared" si="0" ref="O4:O67">MID(D4,1,SEARCH(" ",D4))&amp;MID(D4,SEARCH(" ",D4)+1,IF(ISERROR(SEARCH(",",D4)-SEARCH(" ",D4)-1),SEARCH("(",D4)-SEARCH(" ",D4)-1,SEARCH(",",D4)-SEARCH(" ",D4)-1))&amp;"-"&amp;E4</f>
        <v>Martin Petr-4177</v>
      </c>
    </row>
    <row r="5" spans="1:15" ht="15">
      <c r="A5" s="258" t="s">
        <v>198</v>
      </c>
      <c r="B5" s="258">
        <v>3</v>
      </c>
      <c r="D5" s="258" t="s">
        <v>201</v>
      </c>
      <c r="E5" s="258">
        <v>2224</v>
      </c>
      <c r="F5" s="258" t="s">
        <v>202</v>
      </c>
      <c r="G5" s="261">
        <v>28806</v>
      </c>
      <c r="H5" s="261">
        <v>76809</v>
      </c>
      <c r="I5" s="261">
        <v>21806</v>
      </c>
      <c r="J5" s="261">
        <v>32359</v>
      </c>
      <c r="K5" s="261">
        <v>7000</v>
      </c>
      <c r="L5" s="261">
        <v>44450</v>
      </c>
      <c r="M5" s="258" t="s">
        <v>14</v>
      </c>
      <c r="O5" s="258" t="str">
        <f t="shared" si="0"/>
        <v>Mekbib Daniel-2224</v>
      </c>
    </row>
    <row r="6" spans="1:15" ht="15">
      <c r="A6" s="258" t="s">
        <v>198</v>
      </c>
      <c r="B6" s="258">
        <v>4</v>
      </c>
      <c r="D6" s="258" t="s">
        <v>203</v>
      </c>
      <c r="E6" s="258">
        <v>2556</v>
      </c>
      <c r="F6" s="258" t="s">
        <v>202</v>
      </c>
      <c r="G6" s="261">
        <v>25890</v>
      </c>
      <c r="H6" s="261">
        <v>58931</v>
      </c>
      <c r="I6" s="261">
        <v>20090</v>
      </c>
      <c r="J6" s="261">
        <v>29761</v>
      </c>
      <c r="K6" s="261">
        <v>5800</v>
      </c>
      <c r="L6" s="261">
        <v>29170</v>
      </c>
      <c r="M6" s="258" t="s">
        <v>14</v>
      </c>
      <c r="O6" s="258" t="str">
        <f t="shared" si="0"/>
        <v>Švec Martin-2556</v>
      </c>
    </row>
    <row r="7" spans="1:15" ht="15">
      <c r="A7" s="258" t="s">
        <v>198</v>
      </c>
      <c r="B7" s="258">
        <v>5</v>
      </c>
      <c r="D7" s="258" t="s">
        <v>208</v>
      </c>
      <c r="E7" s="258">
        <v>1356</v>
      </c>
      <c r="F7" s="258" t="s">
        <v>209</v>
      </c>
      <c r="G7" s="261">
        <v>23163</v>
      </c>
      <c r="H7" s="261">
        <v>71044</v>
      </c>
      <c r="I7" s="261">
        <v>17673</v>
      </c>
      <c r="J7" s="261">
        <v>42934</v>
      </c>
      <c r="K7" s="261">
        <v>5490</v>
      </c>
      <c r="L7" s="261">
        <v>28110</v>
      </c>
      <c r="M7" s="258" t="s">
        <v>14</v>
      </c>
      <c r="O7" s="258" t="str">
        <f t="shared" si="0"/>
        <v>Solnický Jakub-1356</v>
      </c>
    </row>
    <row r="8" spans="1:15" ht="15">
      <c r="A8" s="258" t="s">
        <v>198</v>
      </c>
      <c r="B8" s="258">
        <v>6</v>
      </c>
      <c r="D8" s="258" t="s">
        <v>206</v>
      </c>
      <c r="E8" s="258">
        <v>464</v>
      </c>
      <c r="F8" s="258" t="s">
        <v>207</v>
      </c>
      <c r="G8" s="261">
        <v>20636</v>
      </c>
      <c r="H8" s="261">
        <v>58030</v>
      </c>
      <c r="I8" s="261">
        <v>15956</v>
      </c>
      <c r="J8" s="261">
        <v>23340</v>
      </c>
      <c r="K8" s="261">
        <v>4680</v>
      </c>
      <c r="L8" s="261">
        <v>34690</v>
      </c>
      <c r="M8" s="258" t="s">
        <v>14</v>
      </c>
      <c r="O8" s="258" t="str">
        <f t="shared" si="0"/>
        <v>Ertl Ondřej-464</v>
      </c>
    </row>
    <row r="9" spans="1:15" ht="15">
      <c r="A9" s="258" t="s">
        <v>198</v>
      </c>
      <c r="B9" s="258">
        <v>7</v>
      </c>
      <c r="D9" s="258" t="s">
        <v>220</v>
      </c>
      <c r="E9" s="258">
        <v>2934</v>
      </c>
      <c r="F9" s="258" t="s">
        <v>209</v>
      </c>
      <c r="G9" s="261">
        <v>18360</v>
      </c>
      <c r="H9" s="261">
        <v>49485</v>
      </c>
      <c r="I9" s="261">
        <v>14180</v>
      </c>
      <c r="J9" s="261">
        <v>33230</v>
      </c>
      <c r="K9" s="261">
        <v>4180</v>
      </c>
      <c r="L9" s="261">
        <v>16255</v>
      </c>
      <c r="M9" s="258" t="s">
        <v>14</v>
      </c>
      <c r="O9" s="258" t="str">
        <f t="shared" si="0"/>
        <v>Zatřepálek Petr-2934</v>
      </c>
    </row>
    <row r="10" spans="1:15" ht="15">
      <c r="A10" s="258" t="s">
        <v>198</v>
      </c>
      <c r="B10" s="258">
        <v>8</v>
      </c>
      <c r="D10" s="258" t="s">
        <v>210</v>
      </c>
      <c r="E10" s="258">
        <v>925</v>
      </c>
      <c r="F10" s="258" t="s">
        <v>202</v>
      </c>
      <c r="G10" s="261">
        <v>17699</v>
      </c>
      <c r="H10" s="261">
        <v>62478</v>
      </c>
      <c r="I10" s="261">
        <v>13659</v>
      </c>
      <c r="J10" s="261">
        <v>28958</v>
      </c>
      <c r="K10" s="261">
        <v>4040</v>
      </c>
      <c r="L10" s="261">
        <v>33520</v>
      </c>
      <c r="M10" s="258" t="s">
        <v>14</v>
      </c>
      <c r="O10" s="258" t="str">
        <f t="shared" si="0"/>
        <v>Jadrníček Michal-925</v>
      </c>
    </row>
    <row r="11" spans="1:15" ht="15">
      <c r="A11" s="258" t="s">
        <v>198</v>
      </c>
      <c r="B11" s="258">
        <v>9</v>
      </c>
      <c r="C11" s="258">
        <v>5</v>
      </c>
      <c r="D11" s="258" t="s">
        <v>243</v>
      </c>
      <c r="E11" s="258">
        <v>2769</v>
      </c>
      <c r="F11" s="258" t="s">
        <v>213</v>
      </c>
      <c r="G11" s="261">
        <v>14311</v>
      </c>
      <c r="H11" s="261">
        <v>45689</v>
      </c>
      <c r="I11" s="261">
        <v>10831</v>
      </c>
      <c r="J11" s="261">
        <v>18759</v>
      </c>
      <c r="K11" s="261">
        <v>3480</v>
      </c>
      <c r="L11" s="261">
        <v>26930</v>
      </c>
      <c r="M11" s="258" t="s">
        <v>14</v>
      </c>
      <c r="O11" s="258" t="str">
        <f t="shared" si="0"/>
        <v>Veselý Petr-2769</v>
      </c>
    </row>
    <row r="12" spans="1:15" ht="15">
      <c r="A12" s="258" t="s">
        <v>198</v>
      </c>
      <c r="B12" s="258">
        <v>10</v>
      </c>
      <c r="C12" s="258">
        <v>2</v>
      </c>
      <c r="D12" s="258" t="s">
        <v>234</v>
      </c>
      <c r="E12" s="258">
        <v>2483</v>
      </c>
      <c r="F12" s="258" t="s">
        <v>235</v>
      </c>
      <c r="G12" s="261">
        <v>14101</v>
      </c>
      <c r="H12" s="261">
        <v>41606</v>
      </c>
      <c r="I12" s="261">
        <v>11661</v>
      </c>
      <c r="J12" s="261">
        <v>14696</v>
      </c>
      <c r="K12" s="261">
        <v>2440</v>
      </c>
      <c r="L12" s="261">
        <v>26910</v>
      </c>
      <c r="M12" s="258" t="s">
        <v>14</v>
      </c>
      <c r="O12" s="258" t="str">
        <f t="shared" si="0"/>
        <v>Pavelka Ondřej-2483</v>
      </c>
    </row>
    <row r="13" spans="1:15" ht="15">
      <c r="A13" s="258" t="s">
        <v>198</v>
      </c>
      <c r="B13" s="258">
        <v>11</v>
      </c>
      <c r="C13" s="258">
        <v>-1</v>
      </c>
      <c r="D13" s="258" t="s">
        <v>211</v>
      </c>
      <c r="E13" s="258">
        <v>1495</v>
      </c>
      <c r="F13" s="258" t="s">
        <v>209</v>
      </c>
      <c r="G13" s="261">
        <v>13823</v>
      </c>
      <c r="H13" s="261">
        <v>50831</v>
      </c>
      <c r="I13" s="261">
        <v>9843</v>
      </c>
      <c r="J13" s="261">
        <v>18211</v>
      </c>
      <c r="K13" s="261">
        <v>3980</v>
      </c>
      <c r="L13" s="261">
        <v>32620</v>
      </c>
      <c r="M13" s="258" t="s">
        <v>14</v>
      </c>
      <c r="O13" s="258" t="str">
        <f t="shared" si="0"/>
        <v>Šichnárek Jakub-1495</v>
      </c>
    </row>
    <row r="14" spans="1:15" ht="15">
      <c r="A14" s="258" t="s">
        <v>198</v>
      </c>
      <c r="B14" s="258">
        <v>12</v>
      </c>
      <c r="C14" s="258">
        <v>1</v>
      </c>
      <c r="D14" s="258" t="s">
        <v>517</v>
      </c>
      <c r="E14" s="258">
        <v>287</v>
      </c>
      <c r="F14" s="258" t="s">
        <v>219</v>
      </c>
      <c r="G14" s="261">
        <v>13786</v>
      </c>
      <c r="H14" s="261">
        <v>46002</v>
      </c>
      <c r="I14" s="261">
        <v>10916</v>
      </c>
      <c r="J14" s="261">
        <v>13052</v>
      </c>
      <c r="K14" s="261">
        <v>2870</v>
      </c>
      <c r="L14" s="261">
        <v>32950</v>
      </c>
      <c r="M14" s="258" t="s">
        <v>14</v>
      </c>
      <c r="O14" s="258" t="str">
        <f t="shared" si="0"/>
        <v>Čech Jaroslav-287</v>
      </c>
    </row>
    <row r="15" spans="1:15" ht="15">
      <c r="A15" s="258" t="s">
        <v>198</v>
      </c>
      <c r="B15" s="258">
        <v>13</v>
      </c>
      <c r="C15" s="258">
        <v>4</v>
      </c>
      <c r="D15" s="258" t="s">
        <v>221</v>
      </c>
      <c r="E15" s="258">
        <v>1657</v>
      </c>
      <c r="F15" s="258" t="s">
        <v>222</v>
      </c>
      <c r="G15" s="261">
        <v>12621</v>
      </c>
      <c r="H15" s="261">
        <v>46227</v>
      </c>
      <c r="I15" s="261">
        <v>10581</v>
      </c>
      <c r="J15" s="261">
        <v>22167</v>
      </c>
      <c r="K15" s="261">
        <v>2040</v>
      </c>
      <c r="L15" s="261">
        <v>24060</v>
      </c>
      <c r="M15" s="258" t="s">
        <v>14</v>
      </c>
      <c r="O15" s="258" t="str">
        <f t="shared" si="0"/>
        <v>Kareš Michal-1657</v>
      </c>
    </row>
    <row r="16" spans="1:15" ht="15">
      <c r="A16" s="258" t="s">
        <v>198</v>
      </c>
      <c r="B16" s="258">
        <v>14</v>
      </c>
      <c r="C16" s="258">
        <v>4</v>
      </c>
      <c r="D16" s="258" t="s">
        <v>239</v>
      </c>
      <c r="E16" s="258">
        <v>2555</v>
      </c>
      <c r="F16" s="258" t="s">
        <v>202</v>
      </c>
      <c r="G16" s="261">
        <v>12348</v>
      </c>
      <c r="H16" s="261">
        <v>53048</v>
      </c>
      <c r="I16" s="261">
        <v>8548</v>
      </c>
      <c r="J16" s="261">
        <v>16218</v>
      </c>
      <c r="K16" s="261">
        <v>3800</v>
      </c>
      <c r="L16" s="261">
        <v>36830</v>
      </c>
      <c r="M16" s="258" t="s">
        <v>14</v>
      </c>
      <c r="O16" s="258" t="str">
        <f t="shared" si="0"/>
        <v>Švec Roman-2555</v>
      </c>
    </row>
    <row r="17" spans="1:15" ht="15">
      <c r="A17" s="258" t="s">
        <v>198</v>
      </c>
      <c r="B17" s="258">
        <v>15</v>
      </c>
      <c r="C17" s="258">
        <v>1</v>
      </c>
      <c r="D17" s="258" t="s">
        <v>246</v>
      </c>
      <c r="E17" s="258">
        <v>1147</v>
      </c>
      <c r="F17" s="258" t="s">
        <v>233</v>
      </c>
      <c r="G17" s="261">
        <v>12320</v>
      </c>
      <c r="H17" s="261">
        <v>30452</v>
      </c>
      <c r="I17" s="261">
        <v>10100</v>
      </c>
      <c r="J17" s="261">
        <v>16307</v>
      </c>
      <c r="K17" s="261">
        <v>2220</v>
      </c>
      <c r="L17" s="261">
        <v>14145</v>
      </c>
      <c r="M17" s="258" t="s">
        <v>14</v>
      </c>
      <c r="O17" s="258" t="str">
        <f t="shared" si="0"/>
        <v>Richtárech Filip-1147</v>
      </c>
    </row>
    <row r="18" spans="1:15" ht="15">
      <c r="A18" s="258" t="s">
        <v>198</v>
      </c>
      <c r="B18" s="258">
        <v>16</v>
      </c>
      <c r="C18" s="258">
        <v>5</v>
      </c>
      <c r="D18" s="258" t="s">
        <v>237</v>
      </c>
      <c r="E18" s="258">
        <v>151</v>
      </c>
      <c r="F18" s="258" t="s">
        <v>235</v>
      </c>
      <c r="G18" s="261">
        <v>12315</v>
      </c>
      <c r="H18" s="261">
        <v>49813</v>
      </c>
      <c r="I18" s="261">
        <v>9795</v>
      </c>
      <c r="J18" s="261">
        <v>27453</v>
      </c>
      <c r="K18" s="261">
        <v>2520</v>
      </c>
      <c r="L18" s="261">
        <v>22360</v>
      </c>
      <c r="M18" s="258" t="s">
        <v>14</v>
      </c>
      <c r="O18" s="258" t="str">
        <f t="shared" si="0"/>
        <v>Bodiš Michal-151</v>
      </c>
    </row>
    <row r="19" spans="1:15" ht="15">
      <c r="A19" s="258" t="s">
        <v>198</v>
      </c>
      <c r="B19" s="258">
        <v>17</v>
      </c>
      <c r="C19" s="258">
        <v>-2</v>
      </c>
      <c r="D19" s="258" t="s">
        <v>242</v>
      </c>
      <c r="E19" s="258">
        <v>2963</v>
      </c>
      <c r="F19" s="258" t="s">
        <v>233</v>
      </c>
      <c r="G19" s="261">
        <v>12172</v>
      </c>
      <c r="H19" s="261">
        <v>46869</v>
      </c>
      <c r="I19" s="261">
        <v>9212</v>
      </c>
      <c r="J19" s="261">
        <v>22599</v>
      </c>
      <c r="K19" s="261">
        <v>2960</v>
      </c>
      <c r="L19" s="261">
        <v>24270</v>
      </c>
      <c r="M19" s="258" t="s">
        <v>14</v>
      </c>
      <c r="O19" s="258" t="str">
        <f t="shared" si="0"/>
        <v>Zlámal Petr-2963</v>
      </c>
    </row>
    <row r="20" spans="1:15" ht="15">
      <c r="A20" s="258" t="s">
        <v>198</v>
      </c>
      <c r="B20" s="258">
        <v>18</v>
      </c>
      <c r="C20" s="258">
        <v>6</v>
      </c>
      <c r="D20" s="258" t="s">
        <v>212</v>
      </c>
      <c r="E20" s="258">
        <v>1819</v>
      </c>
      <c r="F20" s="258" t="s">
        <v>213</v>
      </c>
      <c r="G20" s="261">
        <v>11911</v>
      </c>
      <c r="H20" s="261">
        <v>34422</v>
      </c>
      <c r="I20" s="261">
        <v>7231</v>
      </c>
      <c r="J20" s="261">
        <v>8802</v>
      </c>
      <c r="K20" s="261">
        <v>4680</v>
      </c>
      <c r="L20" s="261">
        <v>25620</v>
      </c>
      <c r="M20" s="258" t="s">
        <v>14</v>
      </c>
      <c r="O20" s="258" t="str">
        <f t="shared" si="0"/>
        <v>Kosinka Jakub-1819</v>
      </c>
    </row>
    <row r="21" spans="1:15" ht="15">
      <c r="A21" s="258" t="s">
        <v>198</v>
      </c>
      <c r="B21" s="258">
        <v>19</v>
      </c>
      <c r="C21" s="258">
        <v>1</v>
      </c>
      <c r="D21" s="258" t="s">
        <v>271</v>
      </c>
      <c r="E21" s="258">
        <v>2716</v>
      </c>
      <c r="F21" s="258" t="s">
        <v>228</v>
      </c>
      <c r="G21" s="261">
        <v>11909</v>
      </c>
      <c r="H21" s="261">
        <v>39169</v>
      </c>
      <c r="I21" s="261">
        <v>9869</v>
      </c>
      <c r="J21" s="261">
        <v>19799</v>
      </c>
      <c r="K21" s="261">
        <v>2040</v>
      </c>
      <c r="L21" s="261">
        <v>19370</v>
      </c>
      <c r="M21" s="258" t="s">
        <v>14</v>
      </c>
      <c r="O21" s="258" t="str">
        <f t="shared" si="0"/>
        <v>Valenta Michal-2716</v>
      </c>
    </row>
    <row r="22" spans="1:15" ht="15">
      <c r="A22" s="258" t="s">
        <v>198</v>
      </c>
      <c r="B22" s="258">
        <v>20</v>
      </c>
      <c r="C22" s="258">
        <v>-9</v>
      </c>
      <c r="D22" s="258" t="s">
        <v>218</v>
      </c>
      <c r="E22" s="258">
        <v>1688</v>
      </c>
      <c r="F22" s="258" t="s">
        <v>219</v>
      </c>
      <c r="G22" s="261">
        <v>11590</v>
      </c>
      <c r="H22" s="261">
        <v>47608</v>
      </c>
      <c r="I22" s="261">
        <v>8350</v>
      </c>
      <c r="J22" s="261">
        <v>20808</v>
      </c>
      <c r="K22" s="261">
        <v>3240</v>
      </c>
      <c r="L22" s="261">
        <v>26800</v>
      </c>
      <c r="M22" s="258" t="s">
        <v>14</v>
      </c>
      <c r="O22" s="258" t="str">
        <f t="shared" si="0"/>
        <v>Kilián Adam-1688</v>
      </c>
    </row>
    <row r="23" spans="1:15" ht="15">
      <c r="A23" s="258" t="s">
        <v>198</v>
      </c>
      <c r="B23" s="258">
        <v>21</v>
      </c>
      <c r="C23" s="258">
        <v>9</v>
      </c>
      <c r="D23" s="258" t="s">
        <v>315</v>
      </c>
      <c r="E23" s="258">
        <v>2033</v>
      </c>
      <c r="F23" s="258" t="s">
        <v>217</v>
      </c>
      <c r="G23" s="261">
        <v>11420</v>
      </c>
      <c r="H23" s="261">
        <v>28249</v>
      </c>
      <c r="I23" s="261">
        <v>8420</v>
      </c>
      <c r="J23" s="261">
        <v>13139</v>
      </c>
      <c r="K23" s="261">
        <v>3000</v>
      </c>
      <c r="L23" s="261">
        <v>15110</v>
      </c>
      <c r="M23" s="258" t="s">
        <v>14</v>
      </c>
      <c r="O23" s="258" t="str">
        <f t="shared" si="0"/>
        <v>Lapáček Marek-2033</v>
      </c>
    </row>
    <row r="24" spans="1:15" ht="15">
      <c r="A24" s="258" t="s">
        <v>198</v>
      </c>
      <c r="B24" s="258">
        <v>22</v>
      </c>
      <c r="C24" s="258">
        <v>1</v>
      </c>
      <c r="D24" s="258" t="s">
        <v>266</v>
      </c>
      <c r="E24" s="258">
        <v>2362</v>
      </c>
      <c r="F24" s="258" t="s">
        <v>267</v>
      </c>
      <c r="G24" s="261">
        <v>11224</v>
      </c>
      <c r="H24" s="261">
        <v>45145</v>
      </c>
      <c r="I24" s="261">
        <v>7344</v>
      </c>
      <c r="J24" s="261">
        <v>18225</v>
      </c>
      <c r="K24" s="258">
        <v>3880</v>
      </c>
      <c r="L24" s="261">
        <v>26920</v>
      </c>
      <c r="M24" s="258" t="s">
        <v>14</v>
      </c>
      <c r="O24" s="258" t="str">
        <f t="shared" si="0"/>
        <v>Neuwirth Patrik-2362</v>
      </c>
    </row>
    <row r="25" spans="1:15" ht="15">
      <c r="A25" s="258" t="s">
        <v>198</v>
      </c>
      <c r="B25" s="258">
        <v>23</v>
      </c>
      <c r="C25" s="258">
        <v>-14</v>
      </c>
      <c r="D25" s="258" t="s">
        <v>204</v>
      </c>
      <c r="E25" s="258">
        <v>2672</v>
      </c>
      <c r="F25" s="258" t="s">
        <v>205</v>
      </c>
      <c r="G25" s="261">
        <v>10706</v>
      </c>
      <c r="H25" s="261">
        <v>63127</v>
      </c>
      <c r="I25" s="261">
        <v>6276</v>
      </c>
      <c r="J25" s="261">
        <v>25747</v>
      </c>
      <c r="K25" s="261">
        <v>4430</v>
      </c>
      <c r="L25" s="261">
        <v>37380</v>
      </c>
      <c r="M25" s="258" t="s">
        <v>14</v>
      </c>
      <c r="O25" s="258" t="str">
        <f t="shared" si="0"/>
        <v>Uherka Ondřej-2672</v>
      </c>
    </row>
    <row r="26" spans="1:15" ht="15">
      <c r="A26" s="258" t="s">
        <v>198</v>
      </c>
      <c r="B26" s="258">
        <v>24</v>
      </c>
      <c r="C26" s="258">
        <v>9</v>
      </c>
      <c r="D26" s="258" t="s">
        <v>225</v>
      </c>
      <c r="E26" s="258">
        <v>410</v>
      </c>
      <c r="F26" s="258" t="s">
        <v>200</v>
      </c>
      <c r="G26" s="261">
        <v>10703</v>
      </c>
      <c r="H26" s="261">
        <v>32996</v>
      </c>
      <c r="I26" s="261">
        <v>9803</v>
      </c>
      <c r="J26" s="261">
        <v>26551</v>
      </c>
      <c r="K26" s="261">
        <v>900</v>
      </c>
      <c r="L26" s="261">
        <v>6445</v>
      </c>
      <c r="M26" s="258" t="s">
        <v>14</v>
      </c>
      <c r="O26" s="258" t="str">
        <f t="shared" si="0"/>
        <v>Dubský Dominik-410</v>
      </c>
    </row>
    <row r="27" spans="1:15" ht="15">
      <c r="A27" s="258" t="s">
        <v>198</v>
      </c>
      <c r="B27" s="258">
        <v>25</v>
      </c>
      <c r="C27" s="258">
        <v>2</v>
      </c>
      <c r="D27" s="258" t="s">
        <v>259</v>
      </c>
      <c r="E27" s="258">
        <v>2749</v>
      </c>
      <c r="F27" s="258" t="s">
        <v>219</v>
      </c>
      <c r="G27" s="261">
        <v>10406</v>
      </c>
      <c r="H27" s="261">
        <v>40860</v>
      </c>
      <c r="I27" s="261">
        <v>7906</v>
      </c>
      <c r="J27" s="261">
        <v>18440</v>
      </c>
      <c r="K27" s="261">
        <v>2500</v>
      </c>
      <c r="L27" s="261">
        <v>22420</v>
      </c>
      <c r="M27" s="258" t="s">
        <v>14</v>
      </c>
      <c r="O27" s="258" t="str">
        <f t="shared" si="0"/>
        <v>Vavřík Jakub-2749</v>
      </c>
    </row>
    <row r="28" spans="1:15" ht="15">
      <c r="A28" s="258" t="s">
        <v>198</v>
      </c>
      <c r="B28" s="258">
        <v>26</v>
      </c>
      <c r="C28" s="258">
        <v>2</v>
      </c>
      <c r="D28" s="258" t="s">
        <v>254</v>
      </c>
      <c r="E28" s="258">
        <v>931</v>
      </c>
      <c r="F28" s="258" t="s">
        <v>255</v>
      </c>
      <c r="G28" s="261">
        <v>10328</v>
      </c>
      <c r="H28" s="261">
        <v>37503</v>
      </c>
      <c r="I28" s="261">
        <v>8488</v>
      </c>
      <c r="J28" s="261">
        <v>23833</v>
      </c>
      <c r="K28" s="261">
        <v>1840</v>
      </c>
      <c r="L28" s="261">
        <v>13670</v>
      </c>
      <c r="M28" s="258" t="s">
        <v>14</v>
      </c>
      <c r="O28" s="258" t="str">
        <f t="shared" si="0"/>
        <v>Jakubů Pavel-931</v>
      </c>
    </row>
    <row r="29" spans="1:15" ht="15">
      <c r="A29" s="258" t="s">
        <v>198</v>
      </c>
      <c r="B29" s="258">
        <v>27</v>
      </c>
      <c r="C29" s="258">
        <v>2</v>
      </c>
      <c r="D29" s="258" t="s">
        <v>262</v>
      </c>
      <c r="E29" s="258">
        <v>2833</v>
      </c>
      <c r="F29" s="258" t="s">
        <v>235</v>
      </c>
      <c r="G29" s="261">
        <v>10222</v>
      </c>
      <c r="H29" s="261">
        <v>26921</v>
      </c>
      <c r="I29" s="261">
        <v>8252</v>
      </c>
      <c r="J29" s="261">
        <v>14271</v>
      </c>
      <c r="K29" s="261">
        <v>1970</v>
      </c>
      <c r="L29" s="261">
        <v>12650</v>
      </c>
      <c r="M29" s="258" t="s">
        <v>14</v>
      </c>
      <c r="O29" s="258" t="str">
        <f t="shared" si="0"/>
        <v>Volf Martin-2833</v>
      </c>
    </row>
    <row r="30" spans="1:15" ht="15">
      <c r="A30" s="258" t="s">
        <v>198</v>
      </c>
      <c r="B30" s="258">
        <v>28</v>
      </c>
      <c r="C30" s="258">
        <v>-3</v>
      </c>
      <c r="D30" s="258" t="s">
        <v>229</v>
      </c>
      <c r="E30" s="258">
        <v>1800</v>
      </c>
      <c r="F30" s="258" t="s">
        <v>230</v>
      </c>
      <c r="G30" s="261">
        <v>9896</v>
      </c>
      <c r="H30" s="261">
        <v>40316</v>
      </c>
      <c r="I30" s="261">
        <v>7736</v>
      </c>
      <c r="J30" s="261">
        <v>18596</v>
      </c>
      <c r="K30" s="261">
        <v>2160</v>
      </c>
      <c r="L30" s="261">
        <v>21720</v>
      </c>
      <c r="M30" s="258" t="s">
        <v>14</v>
      </c>
      <c r="O30" s="258" t="str">
        <f t="shared" si="0"/>
        <v>Kopecký Petr-1800</v>
      </c>
    </row>
    <row r="31" spans="1:15" ht="15">
      <c r="A31" s="258" t="s">
        <v>198</v>
      </c>
      <c r="B31" s="258">
        <v>29</v>
      </c>
      <c r="C31" s="258">
        <v>2</v>
      </c>
      <c r="D31" s="258" t="s">
        <v>223</v>
      </c>
      <c r="E31" s="258">
        <v>3860</v>
      </c>
      <c r="F31" s="258" t="s">
        <v>224</v>
      </c>
      <c r="G31" s="261">
        <v>9842</v>
      </c>
      <c r="H31" s="261">
        <v>38333</v>
      </c>
      <c r="I31" s="261">
        <v>6722</v>
      </c>
      <c r="J31" s="258">
        <v>12263</v>
      </c>
      <c r="K31" s="261">
        <v>3120</v>
      </c>
      <c r="L31" s="261">
        <v>26070</v>
      </c>
      <c r="M31" s="258" t="s">
        <v>14</v>
      </c>
      <c r="O31" s="258" t="str">
        <f t="shared" si="0"/>
        <v>Hanzelka Tomáš-3860</v>
      </c>
    </row>
    <row r="32" spans="1:15" ht="15">
      <c r="A32" s="258" t="s">
        <v>198</v>
      </c>
      <c r="B32" s="258">
        <v>30</v>
      </c>
      <c r="C32" s="258">
        <v>2</v>
      </c>
      <c r="D32" s="258" t="s">
        <v>280</v>
      </c>
      <c r="E32" s="258">
        <v>1393</v>
      </c>
      <c r="F32" s="258" t="s">
        <v>265</v>
      </c>
      <c r="G32" s="261">
        <v>9782</v>
      </c>
      <c r="H32" s="261">
        <v>38500</v>
      </c>
      <c r="I32" s="261">
        <v>8232</v>
      </c>
      <c r="J32" s="261">
        <v>15430</v>
      </c>
      <c r="K32" s="261">
        <v>1550</v>
      </c>
      <c r="L32" s="261">
        <v>23070</v>
      </c>
      <c r="M32" s="258" t="s">
        <v>14</v>
      </c>
      <c r="O32" s="258" t="str">
        <f t="shared" si="0"/>
        <v>Steiner Petr-1393</v>
      </c>
    </row>
    <row r="33" spans="1:15" ht="15">
      <c r="A33" s="258" t="s">
        <v>198</v>
      </c>
      <c r="B33" s="258">
        <v>31</v>
      </c>
      <c r="C33" s="258">
        <v>-9</v>
      </c>
      <c r="D33" s="258" t="s">
        <v>231</v>
      </c>
      <c r="E33" s="258">
        <v>2050</v>
      </c>
      <c r="F33" s="258" t="s">
        <v>200</v>
      </c>
      <c r="G33" s="261">
        <v>9716</v>
      </c>
      <c r="H33" s="261">
        <v>43213</v>
      </c>
      <c r="I33" s="261">
        <v>6636</v>
      </c>
      <c r="J33" s="261">
        <v>17973</v>
      </c>
      <c r="K33" s="261">
        <v>3080</v>
      </c>
      <c r="L33" s="261">
        <v>25240</v>
      </c>
      <c r="M33" s="258" t="s">
        <v>14</v>
      </c>
      <c r="O33" s="258" t="str">
        <f t="shared" si="0"/>
        <v>Levinský Lukáš-2050</v>
      </c>
    </row>
    <row r="34" spans="1:15" ht="15">
      <c r="A34" s="258" t="s">
        <v>198</v>
      </c>
      <c r="B34" s="258">
        <v>32</v>
      </c>
      <c r="C34" s="258">
        <v>-13</v>
      </c>
      <c r="D34" s="258" t="s">
        <v>214</v>
      </c>
      <c r="E34" s="258">
        <v>1182</v>
      </c>
      <c r="F34" s="258" t="s">
        <v>202</v>
      </c>
      <c r="G34" s="261">
        <v>9554</v>
      </c>
      <c r="H34" s="261">
        <v>38150</v>
      </c>
      <c r="I34" s="261">
        <v>6454</v>
      </c>
      <c r="J34" s="261">
        <v>18110</v>
      </c>
      <c r="K34" s="261">
        <v>3100</v>
      </c>
      <c r="L34" s="261">
        <v>20040</v>
      </c>
      <c r="M34" s="258" t="s">
        <v>14</v>
      </c>
      <c r="O34" s="258" t="str">
        <f t="shared" si="0"/>
        <v>Ryba Jan-1182</v>
      </c>
    </row>
    <row r="35" spans="1:15" ht="15">
      <c r="A35" s="258" t="s">
        <v>198</v>
      </c>
      <c r="B35" s="258">
        <v>33</v>
      </c>
      <c r="C35" s="258">
        <v>3</v>
      </c>
      <c r="D35" s="258" t="s">
        <v>244</v>
      </c>
      <c r="E35" s="258">
        <v>2018</v>
      </c>
      <c r="F35" s="258" t="s">
        <v>202</v>
      </c>
      <c r="G35" s="261">
        <v>9152</v>
      </c>
      <c r="H35" s="261">
        <v>18902</v>
      </c>
      <c r="I35" s="261">
        <v>5852</v>
      </c>
      <c r="J35" s="261">
        <v>5852</v>
      </c>
      <c r="K35" s="261">
        <v>3300</v>
      </c>
      <c r="L35" s="261">
        <v>13050</v>
      </c>
      <c r="M35" s="258" t="s">
        <v>14</v>
      </c>
      <c r="O35" s="258" t="str">
        <f t="shared" si="0"/>
        <v>Kviečinský Peter-2018</v>
      </c>
    </row>
    <row r="36" spans="1:15" ht="15">
      <c r="A36" s="258" t="s">
        <v>198</v>
      </c>
      <c r="B36" s="258">
        <v>34</v>
      </c>
      <c r="C36" s="258">
        <v>1</v>
      </c>
      <c r="D36" s="258" t="s">
        <v>240</v>
      </c>
      <c r="E36" s="258">
        <v>230</v>
      </c>
      <c r="F36" s="258" t="s">
        <v>241</v>
      </c>
      <c r="G36" s="261">
        <v>9079</v>
      </c>
      <c r="H36" s="261">
        <v>41429</v>
      </c>
      <c r="I36" s="261">
        <v>6479</v>
      </c>
      <c r="J36" s="261">
        <v>14229</v>
      </c>
      <c r="K36" s="261">
        <v>2600</v>
      </c>
      <c r="L36" s="261">
        <v>27200</v>
      </c>
      <c r="M36" s="258" t="s">
        <v>14</v>
      </c>
      <c r="O36" s="258" t="str">
        <f t="shared" si="0"/>
        <v>Burián Ladislav-230</v>
      </c>
    </row>
    <row r="37" spans="1:15" ht="15">
      <c r="A37" s="258" t="s">
        <v>198</v>
      </c>
      <c r="B37" s="258">
        <v>35</v>
      </c>
      <c r="C37" s="258">
        <v>2</v>
      </c>
      <c r="D37" s="258" t="s">
        <v>260</v>
      </c>
      <c r="E37" s="258">
        <v>4707</v>
      </c>
      <c r="F37" s="258" t="s">
        <v>261</v>
      </c>
      <c r="G37" s="261">
        <v>9071</v>
      </c>
      <c r="H37" s="261">
        <v>23841</v>
      </c>
      <c r="I37" s="261">
        <v>7751</v>
      </c>
      <c r="J37" s="261">
        <v>19251</v>
      </c>
      <c r="K37" s="261">
        <v>1320</v>
      </c>
      <c r="L37" s="261">
        <v>4590</v>
      </c>
      <c r="M37" s="258" t="s">
        <v>14</v>
      </c>
      <c r="O37" s="258" t="str">
        <f t="shared" si="0"/>
        <v>Marek Petr-4707</v>
      </c>
    </row>
    <row r="38" spans="1:15" ht="15">
      <c r="A38" s="258" t="s">
        <v>198</v>
      </c>
      <c r="B38" s="258">
        <v>36</v>
      </c>
      <c r="C38" s="258">
        <v>-2</v>
      </c>
      <c r="D38" s="258" t="s">
        <v>232</v>
      </c>
      <c r="E38" s="258">
        <v>731</v>
      </c>
      <c r="F38" s="258" t="s">
        <v>233</v>
      </c>
      <c r="G38" s="261">
        <v>8579</v>
      </c>
      <c r="H38" s="261">
        <v>44768</v>
      </c>
      <c r="I38" s="261">
        <v>7299</v>
      </c>
      <c r="J38" s="261">
        <v>26058</v>
      </c>
      <c r="K38" s="261">
        <v>1280</v>
      </c>
      <c r="L38" s="261">
        <v>18710</v>
      </c>
      <c r="M38" s="258" t="s">
        <v>14</v>
      </c>
      <c r="O38" s="258" t="str">
        <f t="shared" si="0"/>
        <v>Hlaváč Marek-731</v>
      </c>
    </row>
    <row r="39" spans="1:15" ht="15">
      <c r="A39" s="258" t="s">
        <v>198</v>
      </c>
      <c r="B39" s="258">
        <v>37</v>
      </c>
      <c r="C39" s="258">
        <v>2</v>
      </c>
      <c r="D39" s="258" t="s">
        <v>227</v>
      </c>
      <c r="E39" s="258">
        <v>3966</v>
      </c>
      <c r="F39" s="258" t="s">
        <v>228</v>
      </c>
      <c r="G39" s="261">
        <v>8269</v>
      </c>
      <c r="H39" s="261">
        <v>33424</v>
      </c>
      <c r="I39" s="261">
        <v>7169</v>
      </c>
      <c r="J39" s="261">
        <v>20144</v>
      </c>
      <c r="K39" s="261">
        <v>1100</v>
      </c>
      <c r="L39" s="261">
        <v>13280</v>
      </c>
      <c r="M39" s="258" t="s">
        <v>14</v>
      </c>
      <c r="O39" s="258" t="str">
        <f t="shared" si="0"/>
        <v>Kozák Vlastimil-3966</v>
      </c>
    </row>
    <row r="40" spans="1:15" ht="15">
      <c r="A40" s="258" t="s">
        <v>198</v>
      </c>
      <c r="B40" s="258">
        <v>38</v>
      </c>
      <c r="C40" s="258">
        <v>5</v>
      </c>
      <c r="D40" s="258" t="s">
        <v>403</v>
      </c>
      <c r="E40" s="258">
        <v>2587</v>
      </c>
      <c r="F40" s="258" t="s">
        <v>209</v>
      </c>
      <c r="G40" s="261">
        <v>7828</v>
      </c>
      <c r="H40" s="261">
        <v>16662</v>
      </c>
      <c r="I40" s="261">
        <v>6208</v>
      </c>
      <c r="J40" s="261">
        <v>10257</v>
      </c>
      <c r="K40" s="261">
        <v>1620</v>
      </c>
      <c r="L40" s="261">
        <v>6405</v>
      </c>
      <c r="M40" s="258" t="s">
        <v>14</v>
      </c>
      <c r="O40" s="258" t="str">
        <f t="shared" si="0"/>
        <v>Teuchner Dan-2587</v>
      </c>
    </row>
    <row r="41" spans="1:15" ht="15">
      <c r="A41" s="258" t="s">
        <v>198</v>
      </c>
      <c r="B41" s="258">
        <v>39</v>
      </c>
      <c r="C41" s="258">
        <v>1</v>
      </c>
      <c r="D41" s="258" t="s">
        <v>258</v>
      </c>
      <c r="E41" s="258">
        <v>1767</v>
      </c>
      <c r="F41" s="258" t="s">
        <v>235</v>
      </c>
      <c r="G41" s="261">
        <v>7544</v>
      </c>
      <c r="H41" s="261">
        <v>26416</v>
      </c>
      <c r="I41" s="261">
        <v>5744</v>
      </c>
      <c r="J41" s="261">
        <v>11416</v>
      </c>
      <c r="K41" s="261">
        <v>1800</v>
      </c>
      <c r="L41" s="261">
        <v>15000</v>
      </c>
      <c r="M41" s="258" t="s">
        <v>14</v>
      </c>
      <c r="O41" s="258" t="str">
        <f t="shared" si="0"/>
        <v>Kolář Miroslav-1767</v>
      </c>
    </row>
    <row r="42" spans="1:15" ht="15">
      <c r="A42" s="258" t="s">
        <v>198</v>
      </c>
      <c r="B42" s="258">
        <v>40</v>
      </c>
      <c r="C42" s="258">
        <v>-14</v>
      </c>
      <c r="D42" s="258" t="s">
        <v>263</v>
      </c>
      <c r="E42" s="258">
        <v>1428</v>
      </c>
      <c r="F42" s="258" t="s">
        <v>219</v>
      </c>
      <c r="G42" s="261">
        <v>7492</v>
      </c>
      <c r="H42" s="261">
        <v>32652</v>
      </c>
      <c r="I42" s="261">
        <v>6572</v>
      </c>
      <c r="J42" s="258">
        <v>12632</v>
      </c>
      <c r="K42" s="261">
        <v>920</v>
      </c>
      <c r="L42" s="261">
        <v>20020</v>
      </c>
      <c r="M42" s="258" t="s">
        <v>14</v>
      </c>
      <c r="O42" s="258" t="str">
        <f t="shared" si="0"/>
        <v>Stupka Jakub-1428</v>
      </c>
    </row>
    <row r="43" spans="1:15" ht="15">
      <c r="A43" s="258" t="s">
        <v>198</v>
      </c>
      <c r="B43" s="258">
        <v>41</v>
      </c>
      <c r="C43" s="258">
        <v>3</v>
      </c>
      <c r="D43" s="258" t="s">
        <v>569</v>
      </c>
      <c r="E43" s="258">
        <v>1633</v>
      </c>
      <c r="F43" s="258" t="s">
        <v>267</v>
      </c>
      <c r="G43" s="261">
        <v>7380</v>
      </c>
      <c r="H43" s="261">
        <v>23522</v>
      </c>
      <c r="I43" s="261">
        <v>6000</v>
      </c>
      <c r="J43" s="261">
        <v>7572</v>
      </c>
      <c r="K43" s="261">
        <v>1380</v>
      </c>
      <c r="L43" s="261">
        <v>15950</v>
      </c>
      <c r="M43" s="258" t="s">
        <v>14</v>
      </c>
      <c r="O43" s="258" t="str">
        <f t="shared" si="0"/>
        <v>Kaleta Jaroslav-1633</v>
      </c>
    </row>
    <row r="44" spans="1:15" ht="15">
      <c r="A44" s="258" t="s">
        <v>198</v>
      </c>
      <c r="B44" s="258">
        <v>42</v>
      </c>
      <c r="C44" s="258">
        <v>-4</v>
      </c>
      <c r="D44" s="258" t="s">
        <v>253</v>
      </c>
      <c r="E44" s="258">
        <v>341</v>
      </c>
      <c r="F44" s="258" t="s">
        <v>235</v>
      </c>
      <c r="G44" s="261">
        <v>7358</v>
      </c>
      <c r="H44" s="261">
        <v>35695</v>
      </c>
      <c r="I44" s="261">
        <v>5258</v>
      </c>
      <c r="J44" s="261">
        <v>13615</v>
      </c>
      <c r="K44" s="261">
        <v>2100</v>
      </c>
      <c r="L44" s="261">
        <v>22080</v>
      </c>
      <c r="M44" s="258" t="s">
        <v>14</v>
      </c>
      <c r="O44" s="258" t="str">
        <f t="shared" si="0"/>
        <v>Daňsa Jan-341</v>
      </c>
    </row>
    <row r="45" spans="1:15" ht="15">
      <c r="A45" s="258" t="s">
        <v>198</v>
      </c>
      <c r="B45" s="258">
        <v>43</v>
      </c>
      <c r="C45" s="258">
        <v>3</v>
      </c>
      <c r="D45" s="258" t="s">
        <v>264</v>
      </c>
      <c r="E45" s="258">
        <v>276</v>
      </c>
      <c r="F45" s="258" t="s">
        <v>265</v>
      </c>
      <c r="G45" s="261">
        <v>7276</v>
      </c>
      <c r="H45" s="261">
        <v>38178</v>
      </c>
      <c r="I45" s="261">
        <v>5826</v>
      </c>
      <c r="J45" s="258">
        <v>17908</v>
      </c>
      <c r="K45" s="261">
        <v>1450</v>
      </c>
      <c r="L45" s="261">
        <v>20270</v>
      </c>
      <c r="M45" s="258" t="s">
        <v>14</v>
      </c>
      <c r="O45" s="258" t="str">
        <f t="shared" si="0"/>
        <v>Čaboun Jan-276</v>
      </c>
    </row>
    <row r="46" spans="1:15" ht="15">
      <c r="A46" s="258" t="s">
        <v>198</v>
      </c>
      <c r="B46" s="258">
        <v>44</v>
      </c>
      <c r="C46" s="258">
        <v>-2</v>
      </c>
      <c r="D46" s="258" t="s">
        <v>250</v>
      </c>
      <c r="E46" s="258">
        <v>1776</v>
      </c>
      <c r="F46" s="258" t="s">
        <v>222</v>
      </c>
      <c r="G46" s="261">
        <v>6594</v>
      </c>
      <c r="H46" s="261">
        <v>25639</v>
      </c>
      <c r="I46" s="261">
        <v>5394</v>
      </c>
      <c r="J46" s="261">
        <v>16439</v>
      </c>
      <c r="K46" s="261">
        <v>1200</v>
      </c>
      <c r="L46" s="261">
        <v>9200</v>
      </c>
      <c r="M46" s="258" t="s">
        <v>14</v>
      </c>
      <c r="O46" s="258" t="str">
        <f t="shared" si="0"/>
        <v>Kolínský Dan-1776</v>
      </c>
    </row>
    <row r="47" spans="1:15" ht="15">
      <c r="A47" s="258" t="s">
        <v>198</v>
      </c>
      <c r="B47" s="258">
        <v>45</v>
      </c>
      <c r="C47" s="258">
        <v>28</v>
      </c>
      <c r="D47" s="258" t="s">
        <v>358</v>
      </c>
      <c r="E47" s="258">
        <v>2836</v>
      </c>
      <c r="F47" s="258" t="s">
        <v>228</v>
      </c>
      <c r="G47" s="261">
        <v>6389</v>
      </c>
      <c r="H47" s="261">
        <v>14567</v>
      </c>
      <c r="I47" s="261">
        <v>4829</v>
      </c>
      <c r="J47" s="261">
        <v>8692</v>
      </c>
      <c r="K47" s="261">
        <v>1560</v>
      </c>
      <c r="L47" s="261">
        <v>5875</v>
      </c>
      <c r="M47" s="258" t="s">
        <v>14</v>
      </c>
      <c r="O47" s="258" t="str">
        <f t="shared" si="0"/>
        <v>Volný Petr-2836</v>
      </c>
    </row>
    <row r="48" spans="1:15" ht="15">
      <c r="A48" s="258" t="s">
        <v>198</v>
      </c>
      <c r="B48" s="258">
        <v>46</v>
      </c>
      <c r="C48" s="258">
        <v>9</v>
      </c>
      <c r="D48" s="258" t="s">
        <v>296</v>
      </c>
      <c r="E48" s="258">
        <v>2851</v>
      </c>
      <c r="F48" s="258" t="s">
        <v>219</v>
      </c>
      <c r="G48" s="261">
        <v>6348</v>
      </c>
      <c r="H48" s="261">
        <v>13116</v>
      </c>
      <c r="I48" s="261">
        <v>6348</v>
      </c>
      <c r="J48" s="261">
        <v>10315</v>
      </c>
      <c r="K48" s="261" t="s">
        <v>14</v>
      </c>
      <c r="L48" s="261">
        <v>2801</v>
      </c>
      <c r="M48" s="258" t="s">
        <v>14</v>
      </c>
      <c r="O48" s="258" t="str">
        <f t="shared" si="0"/>
        <v>Vostatek Martin-2851</v>
      </c>
    </row>
    <row r="49" spans="1:15" ht="15">
      <c r="A49" s="258" t="s">
        <v>198</v>
      </c>
      <c r="B49" s="258">
        <v>47</v>
      </c>
      <c r="C49" s="258">
        <v>10</v>
      </c>
      <c r="D49" s="258" t="s">
        <v>848</v>
      </c>
      <c r="E49" s="258">
        <v>482</v>
      </c>
      <c r="F49" s="258" t="s">
        <v>267</v>
      </c>
      <c r="G49" s="261">
        <v>6340</v>
      </c>
      <c r="H49" s="261">
        <v>15770</v>
      </c>
      <c r="I49" s="261">
        <v>4900</v>
      </c>
      <c r="J49" s="261">
        <v>9780</v>
      </c>
      <c r="K49" s="261">
        <v>1440</v>
      </c>
      <c r="L49" s="261">
        <v>5990</v>
      </c>
      <c r="M49" s="258" t="s">
        <v>14</v>
      </c>
      <c r="O49" s="258" t="str">
        <f t="shared" si="0"/>
        <v>Fecák Ján-482</v>
      </c>
    </row>
    <row r="50" spans="1:15" ht="15">
      <c r="A50" s="258" t="s">
        <v>198</v>
      </c>
      <c r="B50" s="258">
        <v>48</v>
      </c>
      <c r="C50" s="258">
        <v>1</v>
      </c>
      <c r="D50" s="258" t="s">
        <v>314</v>
      </c>
      <c r="E50" s="258">
        <v>1067</v>
      </c>
      <c r="F50" s="258" t="s">
        <v>252</v>
      </c>
      <c r="G50" s="261">
        <v>6252</v>
      </c>
      <c r="H50" s="261">
        <v>22724</v>
      </c>
      <c r="I50" s="261">
        <v>4252</v>
      </c>
      <c r="J50" s="261">
        <v>7269</v>
      </c>
      <c r="K50" s="261">
        <v>2000</v>
      </c>
      <c r="L50" s="261">
        <v>15455</v>
      </c>
      <c r="M50" s="258" t="s">
        <v>14</v>
      </c>
      <c r="O50" s="258" t="str">
        <f t="shared" si="0"/>
        <v>Procházka Ladislav-1067</v>
      </c>
    </row>
    <row r="51" spans="1:15" ht="15">
      <c r="A51" s="258" t="s">
        <v>198</v>
      </c>
      <c r="B51" s="258">
        <v>49</v>
      </c>
      <c r="C51" s="258">
        <v>12</v>
      </c>
      <c r="D51" s="258" t="s">
        <v>251</v>
      </c>
      <c r="E51" s="258">
        <v>732</v>
      </c>
      <c r="F51" s="258" t="s">
        <v>252</v>
      </c>
      <c r="G51" s="261">
        <v>6182</v>
      </c>
      <c r="H51" s="261">
        <v>22194</v>
      </c>
      <c r="I51" s="261">
        <v>5702</v>
      </c>
      <c r="J51" s="261">
        <v>10059</v>
      </c>
      <c r="K51" s="261">
        <v>480</v>
      </c>
      <c r="L51" s="261">
        <v>12135</v>
      </c>
      <c r="M51" s="258" t="s">
        <v>14</v>
      </c>
      <c r="O51" s="258" t="str">
        <f t="shared" si="0"/>
        <v>Hlaváč Roman-732</v>
      </c>
    </row>
    <row r="52" spans="1:15" ht="15">
      <c r="A52" s="258" t="s">
        <v>198</v>
      </c>
      <c r="B52" s="258">
        <v>50</v>
      </c>
      <c r="D52" s="258" t="s">
        <v>238</v>
      </c>
      <c r="E52" s="258">
        <v>2950</v>
      </c>
      <c r="F52" s="258" t="s">
        <v>219</v>
      </c>
      <c r="G52" s="261">
        <v>6107</v>
      </c>
      <c r="H52" s="261">
        <v>21571</v>
      </c>
      <c r="I52" s="261">
        <v>3347</v>
      </c>
      <c r="J52" s="261">
        <v>5591</v>
      </c>
      <c r="K52" s="258">
        <v>2760</v>
      </c>
      <c r="L52" s="261">
        <v>15980</v>
      </c>
      <c r="M52" s="258" t="s">
        <v>14</v>
      </c>
      <c r="O52" s="258" t="str">
        <f t="shared" si="0"/>
        <v>Zeman David-2950</v>
      </c>
    </row>
    <row r="53" spans="1:15" ht="15">
      <c r="A53" s="258" t="s">
        <v>198</v>
      </c>
      <c r="B53" s="258">
        <v>51</v>
      </c>
      <c r="C53" s="258">
        <v>-3</v>
      </c>
      <c r="D53" s="258" t="s">
        <v>287</v>
      </c>
      <c r="E53" s="258">
        <v>2675</v>
      </c>
      <c r="F53" s="258" t="s">
        <v>219</v>
      </c>
      <c r="G53" s="261">
        <v>5906</v>
      </c>
      <c r="H53" s="261">
        <v>19102</v>
      </c>
      <c r="I53" s="261">
        <v>5006</v>
      </c>
      <c r="J53" s="258">
        <v>11482</v>
      </c>
      <c r="K53" s="261">
        <v>900</v>
      </c>
      <c r="L53" s="261">
        <v>7620</v>
      </c>
      <c r="M53" s="258" t="s">
        <v>14</v>
      </c>
      <c r="O53" s="258" t="str">
        <f t="shared" si="0"/>
        <v>Uhlíř Václav-2675</v>
      </c>
    </row>
    <row r="54" spans="1:15" ht="15">
      <c r="A54" s="258" t="s">
        <v>198</v>
      </c>
      <c r="B54" s="258">
        <v>52</v>
      </c>
      <c r="C54" s="258">
        <v>46</v>
      </c>
      <c r="D54" s="258" t="s">
        <v>298</v>
      </c>
      <c r="E54" s="258">
        <v>4626</v>
      </c>
      <c r="F54" s="258" t="s">
        <v>219</v>
      </c>
      <c r="G54" s="261">
        <v>5850</v>
      </c>
      <c r="H54" s="261">
        <v>26800</v>
      </c>
      <c r="I54" s="261" t="s">
        <v>14</v>
      </c>
      <c r="J54" s="258">
        <v>0</v>
      </c>
      <c r="K54" s="261">
        <v>5850</v>
      </c>
      <c r="L54" s="261">
        <v>26800</v>
      </c>
      <c r="M54" s="258" t="s">
        <v>14</v>
      </c>
      <c r="O54" s="258" t="str">
        <f t="shared" si="0"/>
        <v>Serme Lucas-4626</v>
      </c>
    </row>
    <row r="55" spans="1:15" ht="15">
      <c r="A55" s="258" t="s">
        <v>198</v>
      </c>
      <c r="B55" s="258">
        <v>53</v>
      </c>
      <c r="C55" s="258">
        <v>-12</v>
      </c>
      <c r="D55" s="258" t="s">
        <v>292</v>
      </c>
      <c r="E55" s="258">
        <v>46</v>
      </c>
      <c r="F55" s="258" t="s">
        <v>293</v>
      </c>
      <c r="G55" s="261">
        <v>5831</v>
      </c>
      <c r="H55" s="261">
        <v>29962</v>
      </c>
      <c r="I55" s="261">
        <v>2871</v>
      </c>
      <c r="J55" s="261">
        <v>14672</v>
      </c>
      <c r="K55" s="261">
        <v>2960</v>
      </c>
      <c r="L55" s="261">
        <v>15290</v>
      </c>
      <c r="M55" s="258" t="s">
        <v>14</v>
      </c>
      <c r="O55" s="258" t="str">
        <f t="shared" si="0"/>
        <v>Bajgar Tomáš-46</v>
      </c>
    </row>
    <row r="56" spans="1:15" ht="15">
      <c r="A56" s="258" t="s">
        <v>198</v>
      </c>
      <c r="B56" s="258">
        <v>54</v>
      </c>
      <c r="C56" s="258">
        <v>2</v>
      </c>
      <c r="D56" s="258" t="s">
        <v>276</v>
      </c>
      <c r="E56" s="258">
        <v>2437</v>
      </c>
      <c r="F56" s="258" t="s">
        <v>277</v>
      </c>
      <c r="G56" s="261">
        <v>5633</v>
      </c>
      <c r="H56" s="261">
        <v>18341</v>
      </c>
      <c r="I56" s="261">
        <v>4433</v>
      </c>
      <c r="J56" s="261">
        <v>9481</v>
      </c>
      <c r="K56" s="261">
        <v>1200</v>
      </c>
      <c r="L56" s="261">
        <v>8860</v>
      </c>
      <c r="M56" s="258" t="s">
        <v>14</v>
      </c>
      <c r="O56" s="258" t="str">
        <f t="shared" si="0"/>
        <v>Orálek David-2437</v>
      </c>
    </row>
    <row r="57" spans="1:15" ht="15">
      <c r="A57" s="258" t="s">
        <v>198</v>
      </c>
      <c r="B57" s="258">
        <v>55</v>
      </c>
      <c r="C57" s="258">
        <v>3</v>
      </c>
      <c r="D57" s="258" t="s">
        <v>272</v>
      </c>
      <c r="E57" s="258">
        <v>4867</v>
      </c>
      <c r="F57" s="258" t="s">
        <v>209</v>
      </c>
      <c r="G57" s="261">
        <v>5580</v>
      </c>
      <c r="H57" s="261">
        <v>8180</v>
      </c>
      <c r="I57" s="261" t="s">
        <v>14</v>
      </c>
      <c r="J57" s="261">
        <v>0</v>
      </c>
      <c r="K57" s="261">
        <v>5580</v>
      </c>
      <c r="L57" s="261">
        <v>8180</v>
      </c>
      <c r="M57" s="258" t="s">
        <v>14</v>
      </c>
      <c r="O57" s="258" t="str">
        <f t="shared" si="0"/>
        <v>Poleshchuk Daniel-4867</v>
      </c>
    </row>
    <row r="58" spans="1:15" ht="15">
      <c r="A58" s="258" t="s">
        <v>198</v>
      </c>
      <c r="B58" s="258">
        <v>56</v>
      </c>
      <c r="C58" s="258">
        <v>3</v>
      </c>
      <c r="D58" s="258" t="s">
        <v>383</v>
      </c>
      <c r="E58" s="258">
        <v>2613</v>
      </c>
      <c r="F58" s="258" t="s">
        <v>228</v>
      </c>
      <c r="G58" s="261">
        <v>5569</v>
      </c>
      <c r="H58" s="261">
        <v>25609</v>
      </c>
      <c r="I58" s="258">
        <v>3169</v>
      </c>
      <c r="J58" s="258">
        <v>3169</v>
      </c>
      <c r="K58" s="261">
        <v>2400</v>
      </c>
      <c r="L58" s="261">
        <v>22440</v>
      </c>
      <c r="M58" s="258" t="s">
        <v>14</v>
      </c>
      <c r="O58" s="258" t="str">
        <f t="shared" si="0"/>
        <v>Tóth Tomáš-2613</v>
      </c>
    </row>
    <row r="59" spans="1:15" ht="15">
      <c r="A59" s="258" t="s">
        <v>198</v>
      </c>
      <c r="B59" s="258">
        <v>57</v>
      </c>
      <c r="C59" s="258">
        <v>3</v>
      </c>
      <c r="D59" s="258" t="s">
        <v>620</v>
      </c>
      <c r="E59" s="258">
        <v>1855</v>
      </c>
      <c r="F59" s="258" t="s">
        <v>621</v>
      </c>
      <c r="G59" s="261">
        <v>5501</v>
      </c>
      <c r="H59" s="261">
        <v>9935</v>
      </c>
      <c r="I59" s="261">
        <v>4376</v>
      </c>
      <c r="J59" s="261">
        <v>6685</v>
      </c>
      <c r="K59" s="261">
        <v>1125</v>
      </c>
      <c r="L59" s="261">
        <v>3250</v>
      </c>
      <c r="M59" s="258" t="s">
        <v>14</v>
      </c>
      <c r="O59" s="258" t="str">
        <f t="shared" si="0"/>
        <v>Koutník Marek-1855</v>
      </c>
    </row>
    <row r="60" spans="1:15" ht="15">
      <c r="A60" s="258" t="s">
        <v>198</v>
      </c>
      <c r="B60" s="258">
        <v>58</v>
      </c>
      <c r="C60" s="258">
        <v>13</v>
      </c>
      <c r="D60" s="258" t="s">
        <v>602</v>
      </c>
      <c r="E60" s="258">
        <v>2469</v>
      </c>
      <c r="F60" s="258" t="s">
        <v>233</v>
      </c>
      <c r="G60" s="261">
        <v>5310</v>
      </c>
      <c r="H60" s="261">
        <v>12058</v>
      </c>
      <c r="I60" s="261">
        <v>4445</v>
      </c>
      <c r="J60" s="261">
        <v>7943</v>
      </c>
      <c r="K60" s="261">
        <v>865</v>
      </c>
      <c r="L60" s="261">
        <v>4115</v>
      </c>
      <c r="M60" s="258" t="s">
        <v>14</v>
      </c>
      <c r="O60" s="258" t="str">
        <f t="shared" si="0"/>
        <v>Paroulek Martin-2469</v>
      </c>
    </row>
    <row r="61" spans="1:15" ht="15">
      <c r="A61" s="258" t="s">
        <v>198</v>
      </c>
      <c r="B61" s="258">
        <v>59</v>
      </c>
      <c r="C61" s="258">
        <v>5</v>
      </c>
      <c r="D61" s="258" t="s">
        <v>354</v>
      </c>
      <c r="E61" s="258">
        <v>778</v>
      </c>
      <c r="F61" s="258" t="s">
        <v>267</v>
      </c>
      <c r="G61" s="261">
        <v>5189</v>
      </c>
      <c r="H61" s="261">
        <v>30309</v>
      </c>
      <c r="I61" s="261">
        <v>2789</v>
      </c>
      <c r="J61" s="261">
        <v>2789</v>
      </c>
      <c r="K61" s="261">
        <v>2400</v>
      </c>
      <c r="L61" s="261">
        <v>27520</v>
      </c>
      <c r="M61" s="258" t="s">
        <v>14</v>
      </c>
      <c r="O61" s="258" t="str">
        <f t="shared" si="0"/>
        <v>Honek Martin-778</v>
      </c>
    </row>
    <row r="62" spans="1:15" ht="15">
      <c r="A62" s="258" t="s">
        <v>198</v>
      </c>
      <c r="B62" s="258">
        <v>60</v>
      </c>
      <c r="C62" s="258">
        <v>-15</v>
      </c>
      <c r="D62" s="258" t="s">
        <v>310</v>
      </c>
      <c r="E62" s="258">
        <v>1737</v>
      </c>
      <c r="F62" s="258" t="s">
        <v>222</v>
      </c>
      <c r="G62" s="261">
        <v>5106</v>
      </c>
      <c r="H62" s="261">
        <v>23483</v>
      </c>
      <c r="I62" s="261">
        <v>3246</v>
      </c>
      <c r="J62" s="258">
        <v>6728</v>
      </c>
      <c r="K62" s="261">
        <v>1860</v>
      </c>
      <c r="L62" s="261">
        <v>16755</v>
      </c>
      <c r="M62" s="258" t="s">
        <v>14</v>
      </c>
      <c r="O62" s="258" t="str">
        <f t="shared" si="0"/>
        <v>Knotek Aleš-1737</v>
      </c>
    </row>
    <row r="63" spans="1:15" ht="15">
      <c r="A63" s="258" t="s">
        <v>198</v>
      </c>
      <c r="B63" s="258">
        <v>61</v>
      </c>
      <c r="C63" s="258">
        <v>4</v>
      </c>
      <c r="D63" s="258" t="s">
        <v>236</v>
      </c>
      <c r="E63" s="258">
        <v>1183</v>
      </c>
      <c r="F63" s="258" t="s">
        <v>202</v>
      </c>
      <c r="G63" s="261">
        <v>5066</v>
      </c>
      <c r="H63" s="261">
        <v>14583</v>
      </c>
      <c r="I63" s="261">
        <v>4746</v>
      </c>
      <c r="J63" s="261">
        <v>8838</v>
      </c>
      <c r="K63" s="258">
        <v>320</v>
      </c>
      <c r="L63" s="261">
        <v>5745</v>
      </c>
      <c r="M63" s="258" t="s">
        <v>14</v>
      </c>
      <c r="O63" s="258" t="str">
        <f t="shared" si="0"/>
        <v>Ryba Vojtěch-1183</v>
      </c>
    </row>
    <row r="64" spans="1:15" ht="15">
      <c r="A64" s="258" t="s">
        <v>198</v>
      </c>
      <c r="B64" s="258">
        <v>62</v>
      </c>
      <c r="C64" s="258">
        <v>27</v>
      </c>
      <c r="D64" s="258" t="s">
        <v>290</v>
      </c>
      <c r="E64" s="258">
        <v>1475</v>
      </c>
      <c r="F64" s="258" t="s">
        <v>275</v>
      </c>
      <c r="G64" s="261">
        <v>4988</v>
      </c>
      <c r="H64" s="261">
        <v>15899</v>
      </c>
      <c r="I64" s="261">
        <v>4188</v>
      </c>
      <c r="J64" s="258">
        <v>5259</v>
      </c>
      <c r="K64" s="261">
        <v>800</v>
      </c>
      <c r="L64" s="261">
        <v>10640</v>
      </c>
      <c r="M64" s="258" t="s">
        <v>14</v>
      </c>
      <c r="O64" s="258" t="str">
        <f t="shared" si="0"/>
        <v>Šácha Dominik-1475</v>
      </c>
    </row>
    <row r="65" spans="1:15" ht="15">
      <c r="A65" s="258" t="s">
        <v>198</v>
      </c>
      <c r="B65" s="258">
        <v>63</v>
      </c>
      <c r="C65" s="258">
        <v>12</v>
      </c>
      <c r="D65" s="258" t="s">
        <v>1079</v>
      </c>
      <c r="E65" s="258">
        <v>5181</v>
      </c>
      <c r="F65" s="258" t="s">
        <v>275</v>
      </c>
      <c r="G65" s="261">
        <v>4883</v>
      </c>
      <c r="H65" s="261">
        <v>9305</v>
      </c>
      <c r="I65" s="261">
        <v>4163</v>
      </c>
      <c r="J65" s="261">
        <v>8110</v>
      </c>
      <c r="K65" s="261">
        <v>720</v>
      </c>
      <c r="L65" s="261">
        <v>1195</v>
      </c>
      <c r="M65" s="258" t="s">
        <v>14</v>
      </c>
      <c r="O65" s="258" t="str">
        <f t="shared" si="0"/>
        <v>Průcha Milan-5181</v>
      </c>
    </row>
    <row r="66" spans="1:15" ht="15">
      <c r="A66" s="258" t="s">
        <v>198</v>
      </c>
      <c r="B66" s="258">
        <v>64</v>
      </c>
      <c r="C66" s="258">
        <v>5</v>
      </c>
      <c r="D66" s="258" t="s">
        <v>302</v>
      </c>
      <c r="E66" s="258">
        <v>4386</v>
      </c>
      <c r="F66" s="258" t="s">
        <v>255</v>
      </c>
      <c r="G66" s="261">
        <v>4850</v>
      </c>
      <c r="H66" s="261">
        <v>12233</v>
      </c>
      <c r="I66" s="261">
        <v>3590</v>
      </c>
      <c r="J66" s="261">
        <v>6858</v>
      </c>
      <c r="K66" s="261">
        <v>1260</v>
      </c>
      <c r="L66" s="261">
        <v>5375</v>
      </c>
      <c r="M66" s="258" t="s">
        <v>14</v>
      </c>
      <c r="O66" s="258" t="str">
        <f t="shared" si="0"/>
        <v>Kuklovský Alexander-4386</v>
      </c>
    </row>
    <row r="67" spans="1:15" ht="15">
      <c r="A67" s="258" t="s">
        <v>198</v>
      </c>
      <c r="B67" s="258">
        <v>65</v>
      </c>
      <c r="C67" s="258">
        <v>-18</v>
      </c>
      <c r="D67" s="258" t="s">
        <v>256</v>
      </c>
      <c r="E67" s="258">
        <v>2733</v>
      </c>
      <c r="F67" s="258" t="s">
        <v>224</v>
      </c>
      <c r="G67" s="261">
        <v>4804</v>
      </c>
      <c r="H67" s="261">
        <v>18101</v>
      </c>
      <c r="I67" s="261">
        <v>3604</v>
      </c>
      <c r="J67" s="261">
        <v>9301</v>
      </c>
      <c r="K67" s="258">
        <v>1200</v>
      </c>
      <c r="L67" s="261">
        <v>8800</v>
      </c>
      <c r="M67" s="258" t="s">
        <v>14</v>
      </c>
      <c r="O67" s="258" t="str">
        <f t="shared" si="0"/>
        <v>Vaněk Martin-2733</v>
      </c>
    </row>
    <row r="68" spans="1:15" ht="15">
      <c r="A68" s="258" t="s">
        <v>198</v>
      </c>
      <c r="B68" s="258">
        <v>66</v>
      </c>
      <c r="D68" s="258" t="s">
        <v>1031</v>
      </c>
      <c r="E68" s="258">
        <v>2168</v>
      </c>
      <c r="F68" s="258" t="s">
        <v>493</v>
      </c>
      <c r="G68" s="261">
        <v>4756</v>
      </c>
      <c r="H68" s="261">
        <v>7959</v>
      </c>
      <c r="I68" s="258">
        <v>4756</v>
      </c>
      <c r="J68" s="258">
        <v>5419</v>
      </c>
      <c r="K68" s="261" t="s">
        <v>14</v>
      </c>
      <c r="L68" s="261">
        <v>2540</v>
      </c>
      <c r="M68" s="258" t="s">
        <v>14</v>
      </c>
      <c r="O68" s="258" t="str">
        <f aca="true" t="shared" si="1" ref="O68:O131">MID(D68,1,SEARCH(" ",D68))&amp;MID(D68,SEARCH(" ",D68)+1,IF(ISERROR(SEARCH(",",D68)-SEARCH(" ",D68)-1),SEARCH("(",D68)-SEARCH(" ",D68)-1,SEARCH(",",D68)-SEARCH(" ",D68)-1))&amp;"-"&amp;E68</f>
        <v>Martin Petr-2168</v>
      </c>
    </row>
    <row r="69" spans="1:15" ht="15">
      <c r="A69" s="258" t="s">
        <v>198</v>
      </c>
      <c r="B69" s="258">
        <v>67</v>
      </c>
      <c r="C69" s="258">
        <v>-4</v>
      </c>
      <c r="D69" s="258" t="s">
        <v>467</v>
      </c>
      <c r="E69" s="258">
        <v>647</v>
      </c>
      <c r="F69" s="258" t="s">
        <v>285</v>
      </c>
      <c r="G69" s="261">
        <v>4576</v>
      </c>
      <c r="H69" s="261">
        <v>10418</v>
      </c>
      <c r="I69" s="261">
        <v>3106</v>
      </c>
      <c r="J69" s="261">
        <v>7978</v>
      </c>
      <c r="K69" s="261">
        <v>1470</v>
      </c>
      <c r="L69" s="261">
        <v>2440</v>
      </c>
      <c r="M69" s="258" t="s">
        <v>14</v>
      </c>
      <c r="O69" s="258" t="str">
        <f t="shared" si="1"/>
        <v>Hálek David-647</v>
      </c>
    </row>
    <row r="70" spans="1:15" ht="15">
      <c r="A70" s="258" t="s">
        <v>198</v>
      </c>
      <c r="B70" s="258">
        <v>68</v>
      </c>
      <c r="C70" s="258">
        <v>4</v>
      </c>
      <c r="D70" s="258" t="s">
        <v>335</v>
      </c>
      <c r="E70" s="258">
        <v>5036</v>
      </c>
      <c r="F70" s="258" t="s">
        <v>202</v>
      </c>
      <c r="G70" s="261">
        <v>4571</v>
      </c>
      <c r="H70" s="261">
        <v>8234</v>
      </c>
      <c r="I70" s="261">
        <v>2331</v>
      </c>
      <c r="J70" s="258">
        <v>5994</v>
      </c>
      <c r="K70" s="261">
        <v>2240</v>
      </c>
      <c r="L70" s="261">
        <v>2240</v>
      </c>
      <c r="M70" s="258" t="s">
        <v>14</v>
      </c>
      <c r="O70" s="258" t="str">
        <f t="shared" si="1"/>
        <v>Kubíček Dávid-5036</v>
      </c>
    </row>
    <row r="71" spans="1:15" ht="15">
      <c r="A71" s="258" t="s">
        <v>198</v>
      </c>
      <c r="B71" s="258">
        <v>69</v>
      </c>
      <c r="C71" s="258">
        <v>-18</v>
      </c>
      <c r="D71" s="258" t="s">
        <v>268</v>
      </c>
      <c r="E71" s="258">
        <v>713</v>
      </c>
      <c r="F71" s="258" t="s">
        <v>255</v>
      </c>
      <c r="G71" s="261">
        <v>4496</v>
      </c>
      <c r="H71" s="261">
        <v>24930</v>
      </c>
      <c r="I71" s="261">
        <v>3776</v>
      </c>
      <c r="J71" s="261">
        <v>13060</v>
      </c>
      <c r="K71" s="261">
        <v>720</v>
      </c>
      <c r="L71" s="261">
        <v>11870</v>
      </c>
      <c r="M71" s="258" t="s">
        <v>14</v>
      </c>
      <c r="O71" s="258" t="str">
        <f t="shared" si="1"/>
        <v>Herold Tomáš-713</v>
      </c>
    </row>
    <row r="72" spans="1:15" ht="15">
      <c r="A72" s="258" t="s">
        <v>198</v>
      </c>
      <c r="B72" s="258">
        <v>70</v>
      </c>
      <c r="C72" s="258">
        <v>6</v>
      </c>
      <c r="D72" s="258" t="s">
        <v>356</v>
      </c>
      <c r="E72" s="258">
        <v>4498</v>
      </c>
      <c r="F72" s="258" t="s">
        <v>357</v>
      </c>
      <c r="G72" s="261">
        <v>4231</v>
      </c>
      <c r="H72" s="261">
        <v>15568</v>
      </c>
      <c r="I72" s="261">
        <v>3641</v>
      </c>
      <c r="J72" s="261">
        <v>13004</v>
      </c>
      <c r="K72" s="261">
        <v>590</v>
      </c>
      <c r="L72" s="261">
        <v>2564</v>
      </c>
      <c r="M72" s="258" t="s">
        <v>14</v>
      </c>
      <c r="O72" s="258" t="str">
        <f t="shared" si="1"/>
        <v>Nosek Filip-4498</v>
      </c>
    </row>
    <row r="73" spans="1:15" ht="15">
      <c r="A73" s="258" t="s">
        <v>198</v>
      </c>
      <c r="B73" s="258">
        <v>71</v>
      </c>
      <c r="C73" s="258">
        <v>26</v>
      </c>
      <c r="D73" s="258" t="s">
        <v>279</v>
      </c>
      <c r="E73" s="258">
        <v>2886</v>
      </c>
      <c r="F73" s="258" t="s">
        <v>235</v>
      </c>
      <c r="G73" s="261">
        <v>4225</v>
      </c>
      <c r="H73" s="261">
        <v>21536</v>
      </c>
      <c r="I73" s="261">
        <v>2405</v>
      </c>
      <c r="J73" s="258">
        <v>4016</v>
      </c>
      <c r="K73" s="261">
        <v>1820</v>
      </c>
      <c r="L73" s="261">
        <v>17520</v>
      </c>
      <c r="M73" s="258" t="s">
        <v>14</v>
      </c>
      <c r="O73" s="258" t="str">
        <f t="shared" si="1"/>
        <v>Walter Luboš-2886</v>
      </c>
    </row>
    <row r="74" spans="1:15" ht="15">
      <c r="A74" s="258" t="s">
        <v>198</v>
      </c>
      <c r="B74" s="258">
        <v>72</v>
      </c>
      <c r="C74" s="258">
        <v>-19</v>
      </c>
      <c r="D74" s="258" t="s">
        <v>284</v>
      </c>
      <c r="E74" s="258">
        <v>4650</v>
      </c>
      <c r="F74" s="258" t="s">
        <v>285</v>
      </c>
      <c r="G74" s="261">
        <v>4124</v>
      </c>
      <c r="H74" s="261">
        <v>14447</v>
      </c>
      <c r="I74" s="261">
        <v>3584</v>
      </c>
      <c r="J74" s="261">
        <v>12037</v>
      </c>
      <c r="K74" s="261">
        <v>540</v>
      </c>
      <c r="L74" s="261">
        <v>2410</v>
      </c>
      <c r="M74" s="258" t="s">
        <v>14</v>
      </c>
      <c r="O74" s="258" t="str">
        <f t="shared" si="1"/>
        <v>Rohun Petr-4650</v>
      </c>
    </row>
    <row r="75" spans="1:15" ht="15">
      <c r="A75" s="258" t="s">
        <v>198</v>
      </c>
      <c r="B75" s="258">
        <v>73</v>
      </c>
      <c r="C75" s="258">
        <v>19</v>
      </c>
      <c r="D75" s="258" t="s">
        <v>226</v>
      </c>
      <c r="E75" s="258">
        <v>248</v>
      </c>
      <c r="F75" s="258" t="s">
        <v>202</v>
      </c>
      <c r="G75" s="261">
        <v>4120</v>
      </c>
      <c r="H75" s="261">
        <v>29622</v>
      </c>
      <c r="I75" s="261" t="s">
        <v>14</v>
      </c>
      <c r="J75" s="261">
        <v>5682</v>
      </c>
      <c r="K75" s="261">
        <v>4120</v>
      </c>
      <c r="L75" s="261">
        <v>23940</v>
      </c>
      <c r="M75" s="258" t="s">
        <v>14</v>
      </c>
      <c r="O75" s="258" t="str">
        <f t="shared" si="1"/>
        <v>Celler Miroslav-248</v>
      </c>
    </row>
    <row r="76" spans="1:15" ht="15">
      <c r="A76" s="258" t="s">
        <v>198</v>
      </c>
      <c r="B76" s="258">
        <v>74</v>
      </c>
      <c r="C76" s="258">
        <v>33</v>
      </c>
      <c r="D76" s="258" t="s">
        <v>545</v>
      </c>
      <c r="E76" s="258">
        <v>1154</v>
      </c>
      <c r="F76" s="258" t="s">
        <v>285</v>
      </c>
      <c r="G76" s="261">
        <v>4005</v>
      </c>
      <c r="H76" s="261">
        <v>7788</v>
      </c>
      <c r="I76" s="261">
        <v>2685</v>
      </c>
      <c r="J76" s="261">
        <v>3548</v>
      </c>
      <c r="K76" s="261">
        <v>1320</v>
      </c>
      <c r="L76" s="261">
        <v>4240</v>
      </c>
      <c r="M76" s="258" t="s">
        <v>14</v>
      </c>
      <c r="O76" s="258" t="str">
        <f t="shared" si="1"/>
        <v>Rohun Patrik-1154</v>
      </c>
    </row>
    <row r="77" spans="1:15" ht="15">
      <c r="A77" s="258" t="s">
        <v>198</v>
      </c>
      <c r="B77" s="258">
        <v>75</v>
      </c>
      <c r="C77" s="258">
        <v>12</v>
      </c>
      <c r="D77" s="258" t="s">
        <v>281</v>
      </c>
      <c r="E77" s="258">
        <v>1717</v>
      </c>
      <c r="F77" s="258" t="s">
        <v>282</v>
      </c>
      <c r="G77" s="261">
        <v>3987</v>
      </c>
      <c r="H77" s="261">
        <v>14975</v>
      </c>
      <c r="I77" s="261">
        <v>3737</v>
      </c>
      <c r="J77" s="261">
        <v>9818</v>
      </c>
      <c r="K77" s="261">
        <v>250</v>
      </c>
      <c r="L77" s="261">
        <v>5157</v>
      </c>
      <c r="M77" s="258" t="s">
        <v>14</v>
      </c>
      <c r="O77" s="258" t="str">
        <f t="shared" si="1"/>
        <v>Klinecký Lukáš-1717</v>
      </c>
    </row>
    <row r="78" spans="1:15" ht="15">
      <c r="A78" s="258" t="s">
        <v>198</v>
      </c>
      <c r="B78" s="258">
        <v>76</v>
      </c>
      <c r="C78" s="258">
        <v>2</v>
      </c>
      <c r="D78" s="258" t="s">
        <v>319</v>
      </c>
      <c r="E78" s="258">
        <v>3878</v>
      </c>
      <c r="F78" s="258" t="s">
        <v>282</v>
      </c>
      <c r="G78" s="261">
        <v>3986</v>
      </c>
      <c r="H78" s="261">
        <v>15163</v>
      </c>
      <c r="I78" s="261">
        <v>3716</v>
      </c>
      <c r="J78" s="261">
        <v>6733</v>
      </c>
      <c r="K78" s="258">
        <v>270</v>
      </c>
      <c r="L78" s="261">
        <v>8430</v>
      </c>
      <c r="M78" s="258" t="s">
        <v>14</v>
      </c>
      <c r="O78" s="258" t="str">
        <f t="shared" si="1"/>
        <v>Sezemský Jaroslav-3878</v>
      </c>
    </row>
    <row r="79" spans="1:15" ht="15">
      <c r="A79" s="258" t="s">
        <v>198</v>
      </c>
      <c r="B79" s="258">
        <v>77</v>
      </c>
      <c r="C79" s="258">
        <v>32</v>
      </c>
      <c r="D79" s="258" t="s">
        <v>411</v>
      </c>
      <c r="E79" s="258">
        <v>3961</v>
      </c>
      <c r="F79" s="258" t="s">
        <v>248</v>
      </c>
      <c r="G79" s="261">
        <v>3971</v>
      </c>
      <c r="H79" s="261">
        <v>14248</v>
      </c>
      <c r="I79" s="261">
        <v>3331</v>
      </c>
      <c r="J79" s="258">
        <v>5168</v>
      </c>
      <c r="K79" s="258">
        <v>640</v>
      </c>
      <c r="L79" s="261">
        <v>9080</v>
      </c>
      <c r="M79" s="258" t="s">
        <v>14</v>
      </c>
      <c r="O79" s="258" t="str">
        <f t="shared" si="1"/>
        <v>Kubričan Roman-3961</v>
      </c>
    </row>
    <row r="80" spans="1:15" ht="15">
      <c r="A80" s="258" t="s">
        <v>198</v>
      </c>
      <c r="B80" s="258">
        <v>78</v>
      </c>
      <c r="C80" s="258">
        <v>-8</v>
      </c>
      <c r="D80" s="258" t="s">
        <v>306</v>
      </c>
      <c r="E80" s="258">
        <v>1323</v>
      </c>
      <c r="F80" s="258" t="s">
        <v>209</v>
      </c>
      <c r="G80" s="261">
        <v>3920</v>
      </c>
      <c r="H80" s="261">
        <v>26275</v>
      </c>
      <c r="I80" s="261">
        <v>2240</v>
      </c>
      <c r="J80" s="258">
        <v>5015</v>
      </c>
      <c r="K80" s="261">
        <v>1680</v>
      </c>
      <c r="L80" s="261">
        <v>21260</v>
      </c>
      <c r="M80" s="258" t="s">
        <v>14</v>
      </c>
      <c r="O80" s="258" t="str">
        <f t="shared" si="1"/>
        <v>Sládeček Martin-1323</v>
      </c>
    </row>
    <row r="81" spans="1:15" ht="15">
      <c r="A81" s="258" t="s">
        <v>198</v>
      </c>
      <c r="B81" s="258">
        <v>79</v>
      </c>
      <c r="C81" s="258">
        <v>-2</v>
      </c>
      <c r="D81" s="258" t="s">
        <v>278</v>
      </c>
      <c r="E81" s="258">
        <v>1271</v>
      </c>
      <c r="F81" s="258" t="s">
        <v>219</v>
      </c>
      <c r="G81" s="261">
        <v>3898</v>
      </c>
      <c r="H81" s="261">
        <v>22779</v>
      </c>
      <c r="I81" s="261">
        <v>1658</v>
      </c>
      <c r="J81" s="261">
        <v>5279</v>
      </c>
      <c r="K81" s="261">
        <v>2240</v>
      </c>
      <c r="L81" s="261">
        <v>17500</v>
      </c>
      <c r="M81" s="258" t="s">
        <v>14</v>
      </c>
      <c r="O81" s="258" t="str">
        <f t="shared" si="1"/>
        <v>Schneider Patrik-1271</v>
      </c>
    </row>
    <row r="82" spans="1:15" ht="15">
      <c r="A82" s="258" t="s">
        <v>198</v>
      </c>
      <c r="B82" s="258">
        <v>80</v>
      </c>
      <c r="C82" s="258">
        <v>2</v>
      </c>
      <c r="D82" s="258" t="s">
        <v>308</v>
      </c>
      <c r="E82" s="258">
        <v>1013</v>
      </c>
      <c r="F82" s="258" t="s">
        <v>265</v>
      </c>
      <c r="G82" s="261">
        <v>3837</v>
      </c>
      <c r="H82" s="261">
        <v>12101</v>
      </c>
      <c r="I82" s="261">
        <v>3057</v>
      </c>
      <c r="J82" s="261">
        <v>7336</v>
      </c>
      <c r="K82" s="258">
        <v>780</v>
      </c>
      <c r="L82" s="258">
        <v>4765</v>
      </c>
      <c r="M82" s="258" t="s">
        <v>14</v>
      </c>
      <c r="O82" s="258" t="str">
        <f t="shared" si="1"/>
        <v>Podaný Petr-1013</v>
      </c>
    </row>
    <row r="83" spans="1:15" ht="15">
      <c r="A83" s="258" t="s">
        <v>198</v>
      </c>
      <c r="B83" s="258">
        <v>81</v>
      </c>
      <c r="C83" s="258">
        <v>-2</v>
      </c>
      <c r="D83" s="258" t="s">
        <v>297</v>
      </c>
      <c r="E83" s="258">
        <v>1904</v>
      </c>
      <c r="F83" s="258" t="s">
        <v>265</v>
      </c>
      <c r="G83" s="261">
        <v>3775</v>
      </c>
      <c r="H83" s="261">
        <v>13530</v>
      </c>
      <c r="I83" s="261">
        <v>2995</v>
      </c>
      <c r="J83" s="261">
        <v>6005</v>
      </c>
      <c r="K83" s="258">
        <v>780</v>
      </c>
      <c r="L83" s="261">
        <v>7525</v>
      </c>
      <c r="M83" s="258" t="s">
        <v>14</v>
      </c>
      <c r="O83" s="258" t="str">
        <f t="shared" si="1"/>
        <v>Krautwurm Michal-1904</v>
      </c>
    </row>
    <row r="84" spans="1:15" ht="15">
      <c r="A84" s="258" t="s">
        <v>198</v>
      </c>
      <c r="B84" s="258">
        <v>82</v>
      </c>
      <c r="C84" s="258">
        <v>-30</v>
      </c>
      <c r="D84" s="258" t="s">
        <v>305</v>
      </c>
      <c r="E84" s="258">
        <v>2707</v>
      </c>
      <c r="F84" s="258" t="s">
        <v>275</v>
      </c>
      <c r="G84" s="261">
        <v>3733</v>
      </c>
      <c r="H84" s="261">
        <v>15328</v>
      </c>
      <c r="I84" s="261">
        <v>3223</v>
      </c>
      <c r="J84" s="258">
        <v>6788</v>
      </c>
      <c r="K84" s="258">
        <v>510</v>
      </c>
      <c r="L84" s="261">
        <v>8540</v>
      </c>
      <c r="M84" s="258" t="s">
        <v>14</v>
      </c>
      <c r="O84" s="258" t="str">
        <f t="shared" si="1"/>
        <v>Valášek Radim-2707</v>
      </c>
    </row>
    <row r="85" spans="1:15" ht="15">
      <c r="A85" s="258" t="s">
        <v>198</v>
      </c>
      <c r="B85" s="258">
        <v>83</v>
      </c>
      <c r="C85" s="258">
        <v>2</v>
      </c>
      <c r="D85" s="258" t="s">
        <v>317</v>
      </c>
      <c r="E85" s="258">
        <v>483</v>
      </c>
      <c r="F85" s="258" t="s">
        <v>312</v>
      </c>
      <c r="G85" s="261">
        <v>3597</v>
      </c>
      <c r="H85" s="261">
        <v>11725</v>
      </c>
      <c r="I85" s="261">
        <v>3167</v>
      </c>
      <c r="J85" s="261">
        <v>9085</v>
      </c>
      <c r="K85" s="261">
        <v>430</v>
      </c>
      <c r="L85" s="261">
        <v>2640</v>
      </c>
      <c r="M85" s="258" t="s">
        <v>14</v>
      </c>
      <c r="O85" s="258" t="str">
        <f t="shared" si="1"/>
        <v>Fecák Tomáš-483</v>
      </c>
    </row>
    <row r="86" spans="1:15" ht="15">
      <c r="A86" s="258" t="s">
        <v>198</v>
      </c>
      <c r="B86" s="258">
        <v>84</v>
      </c>
      <c r="C86" s="258">
        <v>4</v>
      </c>
      <c r="D86" s="258" t="s">
        <v>371</v>
      </c>
      <c r="E86" s="258">
        <v>4003</v>
      </c>
      <c r="F86" s="258" t="s">
        <v>265</v>
      </c>
      <c r="G86" s="261">
        <v>3543</v>
      </c>
      <c r="H86" s="261">
        <v>7946</v>
      </c>
      <c r="I86" s="258">
        <v>3333</v>
      </c>
      <c r="J86" s="258">
        <v>6234</v>
      </c>
      <c r="K86" s="261">
        <v>210</v>
      </c>
      <c r="L86" s="261">
        <v>1712</v>
      </c>
      <c r="M86" s="258" t="s">
        <v>14</v>
      </c>
      <c r="O86" s="258" t="str">
        <f t="shared" si="1"/>
        <v>Čermák Milan-4003</v>
      </c>
    </row>
    <row r="87" spans="1:15" ht="15">
      <c r="A87" s="258" t="s">
        <v>198</v>
      </c>
      <c r="B87" s="258">
        <v>85</v>
      </c>
      <c r="C87" s="258">
        <v>18</v>
      </c>
      <c r="D87" s="258" t="s">
        <v>527</v>
      </c>
      <c r="E87" s="258">
        <v>4665</v>
      </c>
      <c r="F87" s="258" t="s">
        <v>497</v>
      </c>
      <c r="G87" s="261">
        <v>3541</v>
      </c>
      <c r="H87" s="261">
        <v>6728</v>
      </c>
      <c r="I87" s="261">
        <v>3421</v>
      </c>
      <c r="J87" s="261">
        <v>4068</v>
      </c>
      <c r="K87" s="261">
        <v>120</v>
      </c>
      <c r="L87" s="261">
        <v>2660</v>
      </c>
      <c r="M87" s="258" t="s">
        <v>14</v>
      </c>
      <c r="O87" s="258" t="str">
        <f t="shared" si="1"/>
        <v>Korbelář Rudolf-4665</v>
      </c>
    </row>
    <row r="88" spans="1:15" ht="15">
      <c r="A88" s="258" t="s">
        <v>198</v>
      </c>
      <c r="B88" s="258">
        <v>86</v>
      </c>
      <c r="D88" s="258" t="s">
        <v>369</v>
      </c>
      <c r="E88" s="258">
        <v>1948</v>
      </c>
      <c r="F88" s="258" t="s">
        <v>233</v>
      </c>
      <c r="G88" s="261">
        <v>3521</v>
      </c>
      <c r="H88" s="261">
        <v>9863</v>
      </c>
      <c r="I88" s="261">
        <v>2646</v>
      </c>
      <c r="J88" s="261">
        <v>5818</v>
      </c>
      <c r="K88" s="258">
        <v>875</v>
      </c>
      <c r="L88" s="261">
        <v>4045</v>
      </c>
      <c r="M88" s="258" t="s">
        <v>14</v>
      </c>
      <c r="O88" s="258" t="str">
        <f t="shared" si="1"/>
        <v>Kříž Martin-1948</v>
      </c>
    </row>
    <row r="89" spans="1:15" ht="15">
      <c r="A89" s="258" t="s">
        <v>198</v>
      </c>
      <c r="B89" s="258">
        <v>87</v>
      </c>
      <c r="C89" s="258">
        <v>42</v>
      </c>
      <c r="D89" s="258" t="s">
        <v>353</v>
      </c>
      <c r="E89" s="258">
        <v>1590</v>
      </c>
      <c r="F89" s="258" t="s">
        <v>228</v>
      </c>
      <c r="G89" s="261">
        <v>3498</v>
      </c>
      <c r="H89" s="261">
        <v>15166</v>
      </c>
      <c r="I89" s="261">
        <v>3018</v>
      </c>
      <c r="J89" s="261">
        <v>7356</v>
      </c>
      <c r="K89" s="261">
        <v>480</v>
      </c>
      <c r="L89" s="261">
        <v>7810</v>
      </c>
      <c r="M89" s="258" t="s">
        <v>14</v>
      </c>
      <c r="O89" s="258" t="str">
        <f t="shared" si="1"/>
        <v>Jirka Michal-1590</v>
      </c>
    </row>
    <row r="90" spans="1:15" ht="15">
      <c r="A90" s="258" t="s">
        <v>198</v>
      </c>
      <c r="B90" s="258">
        <v>88</v>
      </c>
      <c r="C90" s="258">
        <v>2</v>
      </c>
      <c r="D90" s="258" t="s">
        <v>405</v>
      </c>
      <c r="E90" s="258">
        <v>4423</v>
      </c>
      <c r="F90" s="258" t="s">
        <v>357</v>
      </c>
      <c r="G90" s="261">
        <v>3497</v>
      </c>
      <c r="H90" s="261">
        <v>10569</v>
      </c>
      <c r="I90" s="261">
        <v>2812</v>
      </c>
      <c r="J90" s="261">
        <v>6415</v>
      </c>
      <c r="K90" s="258">
        <v>685</v>
      </c>
      <c r="L90" s="261">
        <v>4154</v>
      </c>
      <c r="M90" s="258" t="s">
        <v>14</v>
      </c>
      <c r="O90" s="258" t="str">
        <f t="shared" si="1"/>
        <v>Pross Roman-4423</v>
      </c>
    </row>
    <row r="91" spans="1:15" ht="15">
      <c r="A91" s="258" t="s">
        <v>198</v>
      </c>
      <c r="B91" s="258">
        <v>89</v>
      </c>
      <c r="C91" s="258">
        <v>81</v>
      </c>
      <c r="D91" s="258" t="s">
        <v>245</v>
      </c>
      <c r="E91" s="258">
        <v>34</v>
      </c>
      <c r="F91" s="258" t="s">
        <v>219</v>
      </c>
      <c r="G91" s="261">
        <v>3372</v>
      </c>
      <c r="H91" s="261">
        <v>16753</v>
      </c>
      <c r="I91" s="261">
        <v>2412</v>
      </c>
      <c r="J91" s="261">
        <v>8858</v>
      </c>
      <c r="K91" s="261">
        <v>960</v>
      </c>
      <c r="L91" s="261">
        <v>7895</v>
      </c>
      <c r="M91" s="258" t="s">
        <v>14</v>
      </c>
      <c r="O91" s="258" t="str">
        <f t="shared" si="1"/>
        <v>Babišta Vojtěch-34</v>
      </c>
    </row>
    <row r="92" spans="1:15" ht="15">
      <c r="A92" s="258" t="s">
        <v>198</v>
      </c>
      <c r="B92" s="258">
        <v>90</v>
      </c>
      <c r="C92" s="258">
        <v>-36</v>
      </c>
      <c r="D92" s="258" t="s">
        <v>247</v>
      </c>
      <c r="E92" s="258">
        <v>1980</v>
      </c>
      <c r="F92" s="258" t="s">
        <v>248</v>
      </c>
      <c r="G92" s="261">
        <v>3302</v>
      </c>
      <c r="H92" s="261">
        <v>20663</v>
      </c>
      <c r="I92" s="261">
        <v>1982</v>
      </c>
      <c r="J92" s="261">
        <v>9223</v>
      </c>
      <c r="K92" s="258">
        <v>1320</v>
      </c>
      <c r="L92" s="261">
        <v>11440</v>
      </c>
      <c r="M92" s="258" t="s">
        <v>14</v>
      </c>
      <c r="O92" s="258" t="str">
        <f t="shared" si="1"/>
        <v>Kudláček Karel-1980</v>
      </c>
    </row>
    <row r="93" spans="1:15" ht="15">
      <c r="A93" s="258" t="s">
        <v>198</v>
      </c>
      <c r="B93" s="258">
        <v>91</v>
      </c>
      <c r="C93" s="258">
        <v>3</v>
      </c>
      <c r="D93" s="258" t="s">
        <v>434</v>
      </c>
      <c r="E93" s="258">
        <v>2292</v>
      </c>
      <c r="F93" s="258" t="s">
        <v>345</v>
      </c>
      <c r="G93" s="261">
        <v>3298</v>
      </c>
      <c r="H93" s="261">
        <v>7529</v>
      </c>
      <c r="I93" s="261">
        <v>2915</v>
      </c>
      <c r="J93" s="261">
        <v>5871</v>
      </c>
      <c r="K93" s="258">
        <v>383</v>
      </c>
      <c r="L93" s="261">
        <v>1658</v>
      </c>
      <c r="M93" s="258" t="s">
        <v>14</v>
      </c>
      <c r="O93" s="258" t="str">
        <f t="shared" si="1"/>
        <v>Morkus Vratislav-2292</v>
      </c>
    </row>
    <row r="94" spans="1:15" ht="15">
      <c r="A94" s="258" t="s">
        <v>198</v>
      </c>
      <c r="B94" s="258">
        <v>92</v>
      </c>
      <c r="C94" s="258">
        <v>-18</v>
      </c>
      <c r="D94" s="258" t="s">
        <v>341</v>
      </c>
      <c r="E94" s="258">
        <v>2195</v>
      </c>
      <c r="F94" s="258" t="s">
        <v>342</v>
      </c>
      <c r="G94" s="261">
        <v>3284</v>
      </c>
      <c r="H94" s="261">
        <v>10810</v>
      </c>
      <c r="I94" s="261">
        <v>1964</v>
      </c>
      <c r="J94" s="261">
        <v>4895</v>
      </c>
      <c r="K94" s="261">
        <v>1320</v>
      </c>
      <c r="L94" s="261">
        <v>5915</v>
      </c>
      <c r="M94" s="258" t="s">
        <v>14</v>
      </c>
      <c r="O94" s="258" t="str">
        <f t="shared" si="1"/>
        <v>Matějka Milan-2195</v>
      </c>
    </row>
    <row r="95" spans="1:15" ht="15">
      <c r="A95" s="258" t="s">
        <v>198</v>
      </c>
      <c r="B95" s="258">
        <v>93</v>
      </c>
      <c r="C95" s="258">
        <v>-9</v>
      </c>
      <c r="D95" s="258" t="s">
        <v>441</v>
      </c>
      <c r="E95" s="258">
        <v>150</v>
      </c>
      <c r="F95" s="258" t="s">
        <v>235</v>
      </c>
      <c r="G95" s="261">
        <v>3269</v>
      </c>
      <c r="H95" s="261">
        <v>10617</v>
      </c>
      <c r="I95" s="261">
        <v>2649</v>
      </c>
      <c r="J95" s="261">
        <v>4512</v>
      </c>
      <c r="K95" s="261">
        <v>620</v>
      </c>
      <c r="L95" s="261">
        <v>6105</v>
      </c>
      <c r="M95" s="258" t="s">
        <v>14</v>
      </c>
      <c r="O95" s="258" t="str">
        <f t="shared" si="1"/>
        <v>Bodiš Pavel-150</v>
      </c>
    </row>
    <row r="96" spans="1:15" ht="15">
      <c r="A96" s="258" t="s">
        <v>198</v>
      </c>
      <c r="B96" s="258">
        <v>94</v>
      </c>
      <c r="C96" s="258">
        <v>5</v>
      </c>
      <c r="D96" s="258" t="s">
        <v>303</v>
      </c>
      <c r="E96" s="258">
        <v>2699</v>
      </c>
      <c r="F96" s="258" t="s">
        <v>304</v>
      </c>
      <c r="G96" s="261">
        <v>3244</v>
      </c>
      <c r="H96" s="261">
        <v>14559</v>
      </c>
      <c r="I96" s="261">
        <v>1564</v>
      </c>
      <c r="J96" s="261">
        <v>1564</v>
      </c>
      <c r="K96" s="261">
        <v>1680</v>
      </c>
      <c r="L96" s="261">
        <v>12995</v>
      </c>
      <c r="M96" s="258" t="s">
        <v>14</v>
      </c>
      <c r="O96" s="258" t="str">
        <f t="shared" si="1"/>
        <v>Václavek Štěpán-2699</v>
      </c>
    </row>
    <row r="97" spans="1:15" ht="15">
      <c r="A97" s="258" t="s">
        <v>198</v>
      </c>
      <c r="B97" s="258">
        <v>95</v>
      </c>
      <c r="C97" s="258">
        <v>9</v>
      </c>
      <c r="D97" s="258" t="s">
        <v>352</v>
      </c>
      <c r="E97" s="258">
        <v>1777</v>
      </c>
      <c r="F97" s="258" t="s">
        <v>267</v>
      </c>
      <c r="G97" s="261">
        <v>3227</v>
      </c>
      <c r="H97" s="261">
        <v>16945</v>
      </c>
      <c r="I97" s="261">
        <v>2327</v>
      </c>
      <c r="J97" s="258">
        <v>3855</v>
      </c>
      <c r="K97" s="261">
        <v>900</v>
      </c>
      <c r="L97" s="261">
        <v>13090</v>
      </c>
      <c r="M97" s="258" t="s">
        <v>14</v>
      </c>
      <c r="O97" s="258" t="str">
        <f t="shared" si="1"/>
        <v>Kollár Martin-1777</v>
      </c>
    </row>
    <row r="98" spans="1:15" ht="15">
      <c r="A98" s="258" t="s">
        <v>198</v>
      </c>
      <c r="B98" s="258">
        <v>96</v>
      </c>
      <c r="C98" s="258">
        <v>-5</v>
      </c>
      <c r="D98" s="258" t="s">
        <v>483</v>
      </c>
      <c r="E98" s="258">
        <v>1715</v>
      </c>
      <c r="F98" s="258" t="s">
        <v>285</v>
      </c>
      <c r="G98" s="261">
        <v>3191</v>
      </c>
      <c r="H98" s="261">
        <v>11556</v>
      </c>
      <c r="I98" s="261">
        <v>2471</v>
      </c>
      <c r="J98" s="258">
        <v>6706</v>
      </c>
      <c r="K98" s="261">
        <v>720</v>
      </c>
      <c r="L98" s="261">
        <v>4850</v>
      </c>
      <c r="M98" s="258" t="s">
        <v>14</v>
      </c>
      <c r="O98" s="258" t="str">
        <f t="shared" si="1"/>
        <v>Klímek Lumír-1715</v>
      </c>
    </row>
    <row r="99" spans="1:15" ht="15">
      <c r="A99" s="258" t="s">
        <v>198</v>
      </c>
      <c r="B99" s="258">
        <v>97</v>
      </c>
      <c r="C99" s="258">
        <v>4</v>
      </c>
      <c r="D99" s="258" t="s">
        <v>344</v>
      </c>
      <c r="E99" s="258">
        <v>2917</v>
      </c>
      <c r="F99" s="258" t="s">
        <v>345</v>
      </c>
      <c r="G99" s="261">
        <v>3151</v>
      </c>
      <c r="H99" s="261">
        <v>5779</v>
      </c>
      <c r="I99" s="261">
        <v>2506</v>
      </c>
      <c r="J99" s="261">
        <v>4114</v>
      </c>
      <c r="K99" s="261">
        <v>645</v>
      </c>
      <c r="L99" s="261">
        <v>1665</v>
      </c>
      <c r="M99" s="258" t="s">
        <v>14</v>
      </c>
      <c r="O99" s="258" t="str">
        <f t="shared" si="1"/>
        <v>Zahradník Jakub-2917</v>
      </c>
    </row>
    <row r="100" spans="1:15" ht="15">
      <c r="A100" s="258" t="s">
        <v>198</v>
      </c>
      <c r="B100" s="258">
        <v>98</v>
      </c>
      <c r="C100" s="258">
        <v>4</v>
      </c>
      <c r="D100" s="258" t="s">
        <v>1032</v>
      </c>
      <c r="E100" s="258">
        <v>842</v>
      </c>
      <c r="F100" s="258" t="s">
        <v>202</v>
      </c>
      <c r="G100" s="261">
        <v>3124</v>
      </c>
      <c r="H100" s="261">
        <v>3124</v>
      </c>
      <c r="I100" s="261">
        <v>3124</v>
      </c>
      <c r="J100" s="261">
        <v>3124</v>
      </c>
      <c r="K100" s="258" t="s">
        <v>14</v>
      </c>
      <c r="L100" s="261" t="s">
        <v>14</v>
      </c>
      <c r="M100" s="258" t="s">
        <v>14</v>
      </c>
      <c r="O100" s="258" t="str">
        <f t="shared" si="1"/>
        <v>Hrúzik Peter-842</v>
      </c>
    </row>
    <row r="101" spans="1:15" ht="15">
      <c r="A101" s="258" t="s">
        <v>198</v>
      </c>
      <c r="B101" s="258">
        <v>99</v>
      </c>
      <c r="C101" s="258">
        <v>-6</v>
      </c>
      <c r="D101" s="258" t="s">
        <v>299</v>
      </c>
      <c r="E101" s="258">
        <v>4740</v>
      </c>
      <c r="F101" s="258" t="s">
        <v>233</v>
      </c>
      <c r="G101" s="261">
        <v>3097</v>
      </c>
      <c r="H101" s="261">
        <v>9077</v>
      </c>
      <c r="I101" s="261">
        <v>2647</v>
      </c>
      <c r="J101" s="261">
        <v>5727</v>
      </c>
      <c r="K101" s="258">
        <v>450</v>
      </c>
      <c r="L101" s="261">
        <v>3350</v>
      </c>
      <c r="M101" s="258" t="s">
        <v>14</v>
      </c>
      <c r="O101" s="258" t="str">
        <f t="shared" si="1"/>
        <v>Pluhař Tomáš-4740</v>
      </c>
    </row>
    <row r="102" spans="1:15" ht="15">
      <c r="A102" s="258" t="s">
        <v>198</v>
      </c>
      <c r="B102" s="258">
        <v>100</v>
      </c>
      <c r="C102" s="258">
        <v>-5</v>
      </c>
      <c r="D102" s="258" t="s">
        <v>325</v>
      </c>
      <c r="E102" s="258">
        <v>4949</v>
      </c>
      <c r="F102" s="258" t="s">
        <v>326</v>
      </c>
      <c r="G102" s="261">
        <v>3087</v>
      </c>
      <c r="H102" s="261">
        <v>9658</v>
      </c>
      <c r="I102" s="261">
        <v>2337</v>
      </c>
      <c r="J102" s="261">
        <v>6863</v>
      </c>
      <c r="K102" s="258">
        <v>750</v>
      </c>
      <c r="L102" s="261">
        <v>2795</v>
      </c>
      <c r="M102" s="258" t="s">
        <v>14</v>
      </c>
      <c r="O102" s="258" t="str">
        <f t="shared" si="1"/>
        <v>Kubíček Aleš-4949</v>
      </c>
    </row>
    <row r="103" spans="1:15" ht="15">
      <c r="A103" s="258" t="s">
        <v>198</v>
      </c>
      <c r="B103" s="258">
        <v>101</v>
      </c>
      <c r="C103" s="258">
        <v>7</v>
      </c>
      <c r="D103" s="258" t="s">
        <v>487</v>
      </c>
      <c r="E103" s="258">
        <v>1481</v>
      </c>
      <c r="F103" s="258" t="s">
        <v>267</v>
      </c>
      <c r="G103" s="261">
        <v>3041</v>
      </c>
      <c r="H103" s="261">
        <v>9624</v>
      </c>
      <c r="I103" s="261">
        <v>2141</v>
      </c>
      <c r="J103" s="261">
        <v>3494</v>
      </c>
      <c r="K103" s="261">
        <v>900</v>
      </c>
      <c r="L103" s="261">
        <v>6130</v>
      </c>
      <c r="M103" s="258" t="s">
        <v>14</v>
      </c>
      <c r="O103" s="258" t="str">
        <f t="shared" si="1"/>
        <v>Šebek Josef-1481</v>
      </c>
    </row>
    <row r="104" spans="1:15" ht="15">
      <c r="A104" s="258" t="s">
        <v>198</v>
      </c>
      <c r="B104" s="258">
        <v>102</v>
      </c>
      <c r="C104" s="258">
        <v>-35</v>
      </c>
      <c r="D104" s="258" t="s">
        <v>274</v>
      </c>
      <c r="E104" s="258">
        <v>1414</v>
      </c>
      <c r="F104" s="258" t="s">
        <v>275</v>
      </c>
      <c r="G104" s="261">
        <v>3030</v>
      </c>
      <c r="H104" s="261">
        <v>17440</v>
      </c>
      <c r="I104" s="261">
        <v>2330</v>
      </c>
      <c r="J104" s="261">
        <v>6935</v>
      </c>
      <c r="K104" s="261">
        <v>700</v>
      </c>
      <c r="L104" s="261">
        <v>10505</v>
      </c>
      <c r="M104" s="258" t="s">
        <v>14</v>
      </c>
      <c r="O104" s="258" t="str">
        <f t="shared" si="1"/>
        <v>Strmiska Tomáš-1414</v>
      </c>
    </row>
    <row r="105" spans="1:15" ht="15">
      <c r="A105" s="258" t="s">
        <v>198</v>
      </c>
      <c r="B105" s="258">
        <v>103</v>
      </c>
      <c r="C105" s="258">
        <v>10</v>
      </c>
      <c r="D105" s="258" t="s">
        <v>414</v>
      </c>
      <c r="E105" s="258">
        <v>4918</v>
      </c>
      <c r="F105" s="258" t="s">
        <v>293</v>
      </c>
      <c r="G105" s="261">
        <v>3014</v>
      </c>
      <c r="H105" s="261">
        <v>7359</v>
      </c>
      <c r="I105" s="261">
        <v>2264</v>
      </c>
      <c r="J105" s="261">
        <v>5239</v>
      </c>
      <c r="K105" s="258">
        <v>750</v>
      </c>
      <c r="L105" s="261">
        <v>2120</v>
      </c>
      <c r="M105" s="258" t="s">
        <v>14</v>
      </c>
      <c r="O105" s="258" t="str">
        <f t="shared" si="1"/>
        <v>Kamp Lukáš -4918</v>
      </c>
    </row>
    <row r="106" spans="1:15" ht="15">
      <c r="A106" s="258" t="s">
        <v>198</v>
      </c>
      <c r="B106" s="258">
        <v>104</v>
      </c>
      <c r="C106" s="258">
        <v>47</v>
      </c>
      <c r="D106" s="258" t="s">
        <v>320</v>
      </c>
      <c r="E106" s="258">
        <v>2764</v>
      </c>
      <c r="F106" s="258" t="s">
        <v>321</v>
      </c>
      <c r="G106" s="261">
        <v>2988</v>
      </c>
      <c r="H106" s="261">
        <v>16098</v>
      </c>
      <c r="I106" s="261">
        <v>1608</v>
      </c>
      <c r="J106" s="258">
        <v>1608</v>
      </c>
      <c r="K106" s="258">
        <v>1380</v>
      </c>
      <c r="L106" s="261">
        <v>14490</v>
      </c>
      <c r="M106" s="258" t="s">
        <v>14</v>
      </c>
      <c r="O106" s="258" t="str">
        <f t="shared" si="1"/>
        <v>Veselý Petr-2764</v>
      </c>
    </row>
    <row r="107" spans="1:15" ht="15">
      <c r="A107" s="258" t="s">
        <v>198</v>
      </c>
      <c r="B107" s="258">
        <v>105</v>
      </c>
      <c r="C107" s="258">
        <v>-9</v>
      </c>
      <c r="D107" s="258" t="s">
        <v>322</v>
      </c>
      <c r="E107" s="258">
        <v>4446</v>
      </c>
      <c r="F107" s="258" t="s">
        <v>323</v>
      </c>
      <c r="G107" s="261">
        <v>2972</v>
      </c>
      <c r="H107" s="261">
        <v>10550</v>
      </c>
      <c r="I107" s="261">
        <v>2432</v>
      </c>
      <c r="J107" s="261">
        <v>7790</v>
      </c>
      <c r="K107" s="261">
        <v>540</v>
      </c>
      <c r="L107" s="261">
        <v>2760</v>
      </c>
      <c r="M107" s="258" t="s">
        <v>14</v>
      </c>
      <c r="O107" s="258" t="str">
        <f t="shared" si="1"/>
        <v>Michalec Robert-4446</v>
      </c>
    </row>
    <row r="108" spans="1:15" ht="15">
      <c r="A108" s="258" t="s">
        <v>198</v>
      </c>
      <c r="B108" s="258">
        <v>106</v>
      </c>
      <c r="C108" s="258">
        <v>4</v>
      </c>
      <c r="D108" s="258" t="s">
        <v>324</v>
      </c>
      <c r="E108" s="258">
        <v>4732</v>
      </c>
      <c r="F108" s="258" t="s">
        <v>312</v>
      </c>
      <c r="G108" s="261">
        <v>2961</v>
      </c>
      <c r="H108" s="261">
        <v>10800</v>
      </c>
      <c r="I108" s="261">
        <v>2631</v>
      </c>
      <c r="J108" s="261">
        <v>8425</v>
      </c>
      <c r="K108" s="258">
        <v>330</v>
      </c>
      <c r="L108" s="261">
        <v>2375</v>
      </c>
      <c r="M108" s="258" t="s">
        <v>14</v>
      </c>
      <c r="O108" s="258" t="str">
        <f t="shared" si="1"/>
        <v>Ungr Radek-4732</v>
      </c>
    </row>
    <row r="109" spans="1:15" ht="15">
      <c r="A109" s="258" t="s">
        <v>198</v>
      </c>
      <c r="B109" s="258">
        <v>107</v>
      </c>
      <c r="C109" s="258">
        <v>4</v>
      </c>
      <c r="D109" s="258" t="s">
        <v>866</v>
      </c>
      <c r="E109" s="258">
        <v>5027</v>
      </c>
      <c r="F109" s="258" t="s">
        <v>252</v>
      </c>
      <c r="G109" s="261">
        <v>2929</v>
      </c>
      <c r="H109" s="261">
        <v>5566</v>
      </c>
      <c r="I109" s="261">
        <v>2529</v>
      </c>
      <c r="J109" s="261">
        <v>5166</v>
      </c>
      <c r="K109" s="258">
        <v>400</v>
      </c>
      <c r="L109" s="261">
        <v>400</v>
      </c>
      <c r="M109" s="258" t="s">
        <v>14</v>
      </c>
      <c r="O109" s="258" t="str">
        <f t="shared" si="1"/>
        <v>Holub Tomáš-5027</v>
      </c>
    </row>
    <row r="110" spans="1:15" ht="15">
      <c r="A110" s="258" t="s">
        <v>198</v>
      </c>
      <c r="B110" s="258">
        <v>108</v>
      </c>
      <c r="C110" s="258">
        <v>-2</v>
      </c>
      <c r="D110" s="258" t="s">
        <v>316</v>
      </c>
      <c r="E110" s="258">
        <v>4822</v>
      </c>
      <c r="F110" s="258" t="s">
        <v>293</v>
      </c>
      <c r="G110" s="261">
        <v>2906</v>
      </c>
      <c r="H110" s="261">
        <v>8167</v>
      </c>
      <c r="I110" s="261">
        <v>2036</v>
      </c>
      <c r="J110" s="261">
        <v>5647</v>
      </c>
      <c r="K110" s="261">
        <v>870</v>
      </c>
      <c r="L110" s="261">
        <v>2520</v>
      </c>
      <c r="M110" s="258" t="s">
        <v>14</v>
      </c>
      <c r="O110" s="258" t="str">
        <f t="shared" si="1"/>
        <v>Stryja Petr-4822</v>
      </c>
    </row>
    <row r="111" spans="1:15" ht="15">
      <c r="A111" s="258" t="s">
        <v>198</v>
      </c>
      <c r="B111" s="258">
        <v>109</v>
      </c>
      <c r="C111" s="258">
        <v>5</v>
      </c>
      <c r="D111" s="258" t="s">
        <v>392</v>
      </c>
      <c r="E111" s="258">
        <v>5029</v>
      </c>
      <c r="F111" s="258" t="s">
        <v>265</v>
      </c>
      <c r="G111" s="261">
        <v>2884</v>
      </c>
      <c r="H111" s="261">
        <v>4798</v>
      </c>
      <c r="I111" s="261">
        <v>2024</v>
      </c>
      <c r="J111" s="261">
        <v>2744</v>
      </c>
      <c r="K111" s="258">
        <v>860</v>
      </c>
      <c r="L111" s="261">
        <v>2054</v>
      </c>
      <c r="M111" s="258" t="s">
        <v>14</v>
      </c>
      <c r="O111" s="258" t="str">
        <f t="shared" si="1"/>
        <v>Ryšavý Jan-5029</v>
      </c>
    </row>
    <row r="112" spans="1:15" ht="15">
      <c r="A112" s="258" t="s">
        <v>198</v>
      </c>
      <c r="B112" s="258">
        <v>110</v>
      </c>
      <c r="C112" s="258">
        <v>33</v>
      </c>
      <c r="D112" s="258" t="s">
        <v>852</v>
      </c>
      <c r="E112" s="258">
        <v>2579</v>
      </c>
      <c r="F112" s="258" t="s">
        <v>312</v>
      </c>
      <c r="G112" s="261">
        <v>2879</v>
      </c>
      <c r="H112" s="261">
        <v>7074</v>
      </c>
      <c r="I112" s="261">
        <v>2404</v>
      </c>
      <c r="J112" s="261">
        <v>3299</v>
      </c>
      <c r="K112" s="258">
        <v>475</v>
      </c>
      <c r="L112" s="261">
        <v>3775</v>
      </c>
      <c r="M112" s="258" t="s">
        <v>14</v>
      </c>
      <c r="O112" s="258" t="str">
        <f t="shared" si="1"/>
        <v>Tecl Milan-2579</v>
      </c>
    </row>
    <row r="113" spans="1:15" ht="15">
      <c r="A113" s="258" t="s">
        <v>198</v>
      </c>
      <c r="B113" s="258">
        <v>111</v>
      </c>
      <c r="C113" s="258">
        <v>127</v>
      </c>
      <c r="D113" s="258" t="s">
        <v>532</v>
      </c>
      <c r="E113" s="258">
        <v>4959</v>
      </c>
      <c r="F113" s="258" t="s">
        <v>219</v>
      </c>
      <c r="G113" s="261">
        <v>2860</v>
      </c>
      <c r="H113" s="261">
        <v>4980</v>
      </c>
      <c r="I113" s="261" t="s">
        <v>14</v>
      </c>
      <c r="J113" s="261">
        <v>0</v>
      </c>
      <c r="K113" s="258">
        <v>2860</v>
      </c>
      <c r="L113" s="261">
        <v>4980</v>
      </c>
      <c r="M113" s="258" t="s">
        <v>14</v>
      </c>
      <c r="O113" s="258" t="str">
        <f t="shared" si="1"/>
        <v>Püski Lénárd-4959</v>
      </c>
    </row>
    <row r="114" spans="1:15" ht="15">
      <c r="A114" s="258" t="s">
        <v>198</v>
      </c>
      <c r="B114" s="258">
        <v>112</v>
      </c>
      <c r="C114" s="258">
        <v>4</v>
      </c>
      <c r="D114" s="258" t="s">
        <v>328</v>
      </c>
      <c r="E114" s="258">
        <v>2596</v>
      </c>
      <c r="F114" s="258" t="s">
        <v>134</v>
      </c>
      <c r="G114" s="261">
        <v>2761</v>
      </c>
      <c r="H114" s="261">
        <v>9441</v>
      </c>
      <c r="I114" s="261">
        <v>2131</v>
      </c>
      <c r="J114" s="261">
        <v>3991</v>
      </c>
      <c r="K114" s="258">
        <v>630</v>
      </c>
      <c r="L114" s="258">
        <v>5450</v>
      </c>
      <c r="M114" s="258" t="s">
        <v>14</v>
      </c>
      <c r="O114" s="258" t="str">
        <f t="shared" si="1"/>
        <v>Tlustý Tomáš-2596</v>
      </c>
    </row>
    <row r="115" spans="1:15" ht="15">
      <c r="A115" s="258" t="s">
        <v>198</v>
      </c>
      <c r="B115" s="258">
        <v>113</v>
      </c>
      <c r="C115" s="258">
        <v>6</v>
      </c>
      <c r="D115" s="258" t="s">
        <v>373</v>
      </c>
      <c r="E115" s="258">
        <v>1030</v>
      </c>
      <c r="F115" s="258" t="s">
        <v>265</v>
      </c>
      <c r="G115" s="261">
        <v>2700</v>
      </c>
      <c r="H115" s="261">
        <v>6930</v>
      </c>
      <c r="I115" s="261">
        <v>2295</v>
      </c>
      <c r="J115" s="258">
        <v>5175</v>
      </c>
      <c r="K115" s="258">
        <v>405</v>
      </c>
      <c r="L115" s="261">
        <v>1755</v>
      </c>
      <c r="M115" s="258" t="s">
        <v>14</v>
      </c>
      <c r="O115" s="258" t="str">
        <f t="shared" si="1"/>
        <v>Polák Matěj-1030</v>
      </c>
    </row>
    <row r="116" spans="1:15" ht="15">
      <c r="A116" s="258" t="s">
        <v>198</v>
      </c>
      <c r="B116" s="258">
        <v>114</v>
      </c>
      <c r="C116" s="258">
        <v>6</v>
      </c>
      <c r="D116" s="258" t="s">
        <v>853</v>
      </c>
      <c r="E116" s="258">
        <v>5154</v>
      </c>
      <c r="F116" s="258" t="s">
        <v>345</v>
      </c>
      <c r="G116" s="261">
        <v>2659</v>
      </c>
      <c r="H116" s="261">
        <v>4657</v>
      </c>
      <c r="I116" s="261">
        <v>2209</v>
      </c>
      <c r="J116" s="261">
        <v>4149</v>
      </c>
      <c r="K116" s="258">
        <v>450</v>
      </c>
      <c r="L116" s="261">
        <v>508</v>
      </c>
      <c r="M116" s="258" t="s">
        <v>14</v>
      </c>
      <c r="O116" s="258" t="str">
        <f t="shared" si="1"/>
        <v>Suchan Zdeněk-5154</v>
      </c>
    </row>
    <row r="117" spans="1:15" ht="15">
      <c r="A117" s="258" t="s">
        <v>198</v>
      </c>
      <c r="B117" s="258">
        <v>115</v>
      </c>
      <c r="C117" s="258">
        <v>42</v>
      </c>
      <c r="D117" s="258" t="s">
        <v>515</v>
      </c>
      <c r="E117" s="258">
        <v>5041</v>
      </c>
      <c r="F117" s="258" t="s">
        <v>312</v>
      </c>
      <c r="G117" s="261">
        <v>2641</v>
      </c>
      <c r="H117" s="261">
        <v>4406</v>
      </c>
      <c r="I117" s="261">
        <v>1991</v>
      </c>
      <c r="J117" s="258">
        <v>1991</v>
      </c>
      <c r="K117" s="261">
        <v>650</v>
      </c>
      <c r="L117" s="261">
        <v>2415</v>
      </c>
      <c r="M117" s="258" t="s">
        <v>14</v>
      </c>
      <c r="O117" s="258" t="str">
        <f t="shared" si="1"/>
        <v>Beránek Milan-5041</v>
      </c>
    </row>
    <row r="118" spans="1:15" ht="15">
      <c r="A118" s="258" t="s">
        <v>198</v>
      </c>
      <c r="B118" s="258">
        <v>116</v>
      </c>
      <c r="C118" s="258">
        <v>5</v>
      </c>
      <c r="D118" s="258" t="s">
        <v>484</v>
      </c>
      <c r="E118" s="258">
        <v>4901</v>
      </c>
      <c r="F118" s="258" t="s">
        <v>248</v>
      </c>
      <c r="G118" s="261">
        <v>2621</v>
      </c>
      <c r="H118" s="261">
        <v>5313</v>
      </c>
      <c r="I118" s="261">
        <v>2046</v>
      </c>
      <c r="J118" s="258">
        <v>4156</v>
      </c>
      <c r="K118" s="258">
        <v>575</v>
      </c>
      <c r="L118" s="261">
        <v>1157</v>
      </c>
      <c r="M118" s="258" t="s">
        <v>14</v>
      </c>
      <c r="O118" s="258" t="str">
        <f t="shared" si="1"/>
        <v>Barták Zdeněk-4901</v>
      </c>
    </row>
    <row r="119" spans="1:15" ht="15">
      <c r="A119" s="258" t="s">
        <v>198</v>
      </c>
      <c r="B119" s="258">
        <v>117</v>
      </c>
      <c r="C119" s="258">
        <v>5</v>
      </c>
      <c r="D119" s="258" t="s">
        <v>379</v>
      </c>
      <c r="E119" s="258">
        <v>1043</v>
      </c>
      <c r="F119" s="258" t="s">
        <v>265</v>
      </c>
      <c r="G119" s="261">
        <v>2612</v>
      </c>
      <c r="H119" s="261">
        <v>6301</v>
      </c>
      <c r="I119" s="261">
        <v>2212</v>
      </c>
      <c r="J119" s="258">
        <v>4979</v>
      </c>
      <c r="K119" s="258">
        <v>400</v>
      </c>
      <c r="L119" s="258">
        <v>1322</v>
      </c>
      <c r="M119" s="258" t="s">
        <v>14</v>
      </c>
      <c r="O119" s="258" t="str">
        <f t="shared" si="1"/>
        <v>Popelka Pavel-1043</v>
      </c>
    </row>
    <row r="120" spans="1:15" ht="15">
      <c r="A120" s="258" t="s">
        <v>198</v>
      </c>
      <c r="B120" s="258">
        <v>118</v>
      </c>
      <c r="C120" s="258">
        <v>5</v>
      </c>
      <c r="D120" s="258" t="s">
        <v>313</v>
      </c>
      <c r="E120" s="258">
        <v>3918</v>
      </c>
      <c r="F120" s="258" t="s">
        <v>224</v>
      </c>
      <c r="G120" s="261">
        <v>2608</v>
      </c>
      <c r="H120" s="261">
        <v>30114</v>
      </c>
      <c r="I120" s="261">
        <v>808</v>
      </c>
      <c r="J120" s="261">
        <v>2154</v>
      </c>
      <c r="K120" s="258">
        <v>1800</v>
      </c>
      <c r="L120" s="261">
        <v>27960</v>
      </c>
      <c r="M120" s="258" t="s">
        <v>14</v>
      </c>
      <c r="O120" s="258" t="str">
        <f t="shared" si="1"/>
        <v>Žák Patrik-3918</v>
      </c>
    </row>
    <row r="121" spans="1:15" ht="15">
      <c r="A121" s="258" t="s">
        <v>198</v>
      </c>
      <c r="B121" s="258">
        <v>119</v>
      </c>
      <c r="C121" s="258">
        <v>7</v>
      </c>
      <c r="D121" s="258" t="s">
        <v>340</v>
      </c>
      <c r="E121" s="258">
        <v>4837</v>
      </c>
      <c r="F121" s="258" t="s">
        <v>219</v>
      </c>
      <c r="G121" s="261">
        <v>2600</v>
      </c>
      <c r="H121" s="261">
        <v>5520</v>
      </c>
      <c r="I121" s="261" t="s">
        <v>14</v>
      </c>
      <c r="J121" s="261">
        <v>0</v>
      </c>
      <c r="K121" s="258">
        <v>2600</v>
      </c>
      <c r="L121" s="258">
        <v>5520</v>
      </c>
      <c r="M121" s="258" t="s">
        <v>14</v>
      </c>
      <c r="O121" s="258" t="str">
        <f t="shared" si="1"/>
        <v>Schweertman Piedro-4837</v>
      </c>
    </row>
    <row r="122" spans="1:15" ht="15">
      <c r="A122" s="258" t="s">
        <v>198</v>
      </c>
      <c r="B122" s="258">
        <v>120</v>
      </c>
      <c r="C122" s="258">
        <v>-39</v>
      </c>
      <c r="D122" s="258" t="s">
        <v>418</v>
      </c>
      <c r="E122" s="258">
        <v>4027</v>
      </c>
      <c r="F122" s="258" t="s">
        <v>222</v>
      </c>
      <c r="G122" s="261">
        <v>2583</v>
      </c>
      <c r="H122" s="261">
        <v>9083</v>
      </c>
      <c r="I122" s="261">
        <v>1023</v>
      </c>
      <c r="J122" s="261">
        <v>2338</v>
      </c>
      <c r="K122" s="258">
        <v>1560</v>
      </c>
      <c r="L122" s="261">
        <v>6745</v>
      </c>
      <c r="M122" s="258" t="s">
        <v>14</v>
      </c>
      <c r="O122" s="258" t="str">
        <f t="shared" si="1"/>
        <v>Borovský Jakub-4027</v>
      </c>
    </row>
    <row r="123" spans="1:15" ht="15">
      <c r="A123" s="258" t="s">
        <v>198</v>
      </c>
      <c r="B123" s="258">
        <v>121</v>
      </c>
      <c r="C123" s="258">
        <v>-59</v>
      </c>
      <c r="D123" s="258" t="s">
        <v>249</v>
      </c>
      <c r="E123" s="258">
        <v>1091</v>
      </c>
      <c r="F123" s="258" t="s">
        <v>219</v>
      </c>
      <c r="G123" s="261">
        <v>2520</v>
      </c>
      <c r="H123" s="261">
        <v>22467</v>
      </c>
      <c r="I123" s="261" t="s">
        <v>14</v>
      </c>
      <c r="J123" s="258">
        <v>2847</v>
      </c>
      <c r="K123" s="258">
        <v>2520</v>
      </c>
      <c r="L123" s="261">
        <v>19620</v>
      </c>
      <c r="M123" s="258" t="s">
        <v>14</v>
      </c>
      <c r="O123" s="258" t="str">
        <f t="shared" si="1"/>
        <v>Příhoda Jaroslav-1091</v>
      </c>
    </row>
    <row r="124" spans="1:15" ht="15">
      <c r="A124" s="258" t="s">
        <v>198</v>
      </c>
      <c r="B124" s="258">
        <v>122</v>
      </c>
      <c r="C124" s="258">
        <v>-10</v>
      </c>
      <c r="D124" s="258" t="s">
        <v>508</v>
      </c>
      <c r="E124" s="258">
        <v>2876</v>
      </c>
      <c r="F124" s="258" t="s">
        <v>413</v>
      </c>
      <c r="G124" s="261">
        <v>2518</v>
      </c>
      <c r="H124" s="261">
        <v>10594</v>
      </c>
      <c r="I124" s="261">
        <v>1828</v>
      </c>
      <c r="J124" s="261">
        <v>3309</v>
      </c>
      <c r="K124" s="258">
        <v>690</v>
      </c>
      <c r="L124" s="261">
        <v>7285</v>
      </c>
      <c r="M124" s="258" t="s">
        <v>14</v>
      </c>
      <c r="O124" s="258" t="str">
        <f t="shared" si="1"/>
        <v>Vyroubal Vlastimil-2876</v>
      </c>
    </row>
    <row r="125" spans="1:15" ht="15">
      <c r="A125" s="258" t="s">
        <v>198</v>
      </c>
      <c r="B125" s="258">
        <v>123</v>
      </c>
      <c r="C125" s="258">
        <v>-8</v>
      </c>
      <c r="D125" s="258" t="s">
        <v>346</v>
      </c>
      <c r="E125" s="258">
        <v>1761</v>
      </c>
      <c r="F125" s="258" t="s">
        <v>347</v>
      </c>
      <c r="G125" s="261">
        <v>2517</v>
      </c>
      <c r="H125" s="261">
        <v>14767</v>
      </c>
      <c r="I125" s="261">
        <v>837</v>
      </c>
      <c r="J125" s="261">
        <v>3207</v>
      </c>
      <c r="K125" s="261">
        <v>1680</v>
      </c>
      <c r="L125" s="261">
        <v>11560</v>
      </c>
      <c r="M125" s="258" t="s">
        <v>14</v>
      </c>
      <c r="O125" s="258" t="str">
        <f t="shared" si="1"/>
        <v>Kojecký Radovan-1761</v>
      </c>
    </row>
    <row r="126" spans="1:15" ht="15">
      <c r="A126" s="258" t="s">
        <v>198</v>
      </c>
      <c r="B126" s="258">
        <v>124</v>
      </c>
      <c r="C126" s="258">
        <v>-6</v>
      </c>
      <c r="D126" s="258" t="s">
        <v>286</v>
      </c>
      <c r="E126" s="258">
        <v>2428</v>
      </c>
      <c r="F126" s="258" t="s">
        <v>235</v>
      </c>
      <c r="G126" s="261">
        <v>2499</v>
      </c>
      <c r="H126" s="261">
        <v>11756</v>
      </c>
      <c r="I126" s="258">
        <v>1539</v>
      </c>
      <c r="J126" s="258">
        <v>5266</v>
      </c>
      <c r="K126" s="261">
        <v>960</v>
      </c>
      <c r="L126" s="261">
        <v>6490</v>
      </c>
      <c r="M126" s="258" t="s">
        <v>14</v>
      </c>
      <c r="O126" s="258" t="str">
        <f t="shared" si="1"/>
        <v>Olič Martin-2428</v>
      </c>
    </row>
    <row r="127" spans="1:15" ht="15">
      <c r="A127" s="258" t="s">
        <v>198</v>
      </c>
      <c r="B127" s="258">
        <v>125</v>
      </c>
      <c r="C127" s="258">
        <v>59</v>
      </c>
      <c r="D127" s="258" t="s">
        <v>452</v>
      </c>
      <c r="E127" s="258">
        <v>5185</v>
      </c>
      <c r="F127" s="258" t="s">
        <v>326</v>
      </c>
      <c r="G127" s="261">
        <v>2499</v>
      </c>
      <c r="H127" s="261">
        <v>4676</v>
      </c>
      <c r="I127" s="258">
        <v>1749</v>
      </c>
      <c r="J127" s="258">
        <v>3526</v>
      </c>
      <c r="K127" s="261">
        <v>750</v>
      </c>
      <c r="L127" s="261">
        <v>1150</v>
      </c>
      <c r="M127" s="258" t="s">
        <v>14</v>
      </c>
      <c r="O127" s="258" t="str">
        <f t="shared" si="1"/>
        <v>Dvořáček Martin-5185</v>
      </c>
    </row>
    <row r="128" spans="1:15" ht="15">
      <c r="A128" s="258" t="s">
        <v>198</v>
      </c>
      <c r="B128" s="258">
        <v>126</v>
      </c>
      <c r="C128" s="258">
        <v>-21</v>
      </c>
      <c r="D128" s="258" t="s">
        <v>355</v>
      </c>
      <c r="E128" s="258">
        <v>4072</v>
      </c>
      <c r="F128" s="258" t="s">
        <v>213</v>
      </c>
      <c r="G128" s="261">
        <v>2464</v>
      </c>
      <c r="H128" s="261">
        <v>16835</v>
      </c>
      <c r="I128" s="261">
        <v>724</v>
      </c>
      <c r="J128" s="261">
        <v>3960</v>
      </c>
      <c r="K128" s="258">
        <v>1740</v>
      </c>
      <c r="L128" s="261">
        <v>12875</v>
      </c>
      <c r="M128" s="258" t="s">
        <v>14</v>
      </c>
      <c r="O128" s="258" t="str">
        <f t="shared" si="1"/>
        <v>Vlček Jiří-4072</v>
      </c>
    </row>
    <row r="129" spans="1:15" ht="15">
      <c r="A129" s="258" t="s">
        <v>198</v>
      </c>
      <c r="B129" s="258">
        <v>127</v>
      </c>
      <c r="C129" s="258">
        <v>31</v>
      </c>
      <c r="D129" s="258" t="s">
        <v>368</v>
      </c>
      <c r="E129" s="258">
        <v>4034</v>
      </c>
      <c r="F129" s="258" t="s">
        <v>209</v>
      </c>
      <c r="G129" s="261">
        <v>2420</v>
      </c>
      <c r="H129" s="261">
        <v>42230</v>
      </c>
      <c r="I129" s="261" t="s">
        <v>14</v>
      </c>
      <c r="J129" s="261">
        <v>0</v>
      </c>
      <c r="K129" s="258">
        <v>2420</v>
      </c>
      <c r="L129" s="261">
        <v>42230</v>
      </c>
      <c r="M129" s="258" t="s">
        <v>14</v>
      </c>
      <c r="O129" s="258" t="str">
        <f t="shared" si="1"/>
        <v>Sládeček Pavel-4034</v>
      </c>
    </row>
    <row r="130" spans="1:15" ht="15">
      <c r="A130" s="258" t="s">
        <v>198</v>
      </c>
      <c r="B130" s="258">
        <v>128</v>
      </c>
      <c r="C130" s="258">
        <v>35</v>
      </c>
      <c r="D130" s="258" t="s">
        <v>628</v>
      </c>
      <c r="E130" s="258">
        <v>1337</v>
      </c>
      <c r="F130" s="258" t="s">
        <v>248</v>
      </c>
      <c r="G130" s="261">
        <v>2401</v>
      </c>
      <c r="H130" s="261">
        <v>7391</v>
      </c>
      <c r="I130" s="261">
        <v>1971</v>
      </c>
      <c r="J130" s="258">
        <v>2387</v>
      </c>
      <c r="K130" s="258">
        <v>430</v>
      </c>
      <c r="L130" s="261">
        <v>5004</v>
      </c>
      <c r="M130" s="258" t="s">
        <v>14</v>
      </c>
      <c r="O130" s="258" t="str">
        <f t="shared" si="1"/>
        <v>Sluka Jan-1337</v>
      </c>
    </row>
    <row r="131" spans="1:15" ht="15">
      <c r="A131" s="258" t="s">
        <v>198</v>
      </c>
      <c r="B131" s="258">
        <v>129</v>
      </c>
      <c r="C131" s="258">
        <v>-46</v>
      </c>
      <c r="D131" s="258" t="s">
        <v>216</v>
      </c>
      <c r="E131" s="258">
        <v>2767</v>
      </c>
      <c r="F131" s="258" t="s">
        <v>217</v>
      </c>
      <c r="G131" s="261">
        <v>2400</v>
      </c>
      <c r="H131" s="261">
        <v>20446</v>
      </c>
      <c r="I131" s="258" t="s">
        <v>14</v>
      </c>
      <c r="J131" s="258">
        <v>1286</v>
      </c>
      <c r="K131" s="261">
        <v>2400</v>
      </c>
      <c r="L131" s="261">
        <v>19160</v>
      </c>
      <c r="M131" s="258" t="s">
        <v>14</v>
      </c>
      <c r="O131" s="258" t="str">
        <f t="shared" si="1"/>
        <v>Veselý Jan-2767</v>
      </c>
    </row>
    <row r="132" spans="1:15" ht="15">
      <c r="A132" s="258" t="s">
        <v>198</v>
      </c>
      <c r="B132" s="258">
        <v>130</v>
      </c>
      <c r="D132" s="258" t="s">
        <v>386</v>
      </c>
      <c r="E132" s="258">
        <v>4205</v>
      </c>
      <c r="F132" s="258" t="s">
        <v>202</v>
      </c>
      <c r="G132" s="261">
        <v>2400</v>
      </c>
      <c r="H132" s="261">
        <v>4255</v>
      </c>
      <c r="I132" s="261" t="s">
        <v>14</v>
      </c>
      <c r="J132" s="261">
        <v>0</v>
      </c>
      <c r="K132" s="261">
        <v>2400</v>
      </c>
      <c r="L132" s="261">
        <v>4255</v>
      </c>
      <c r="M132" s="258" t="s">
        <v>14</v>
      </c>
      <c r="O132" s="258" t="str">
        <f aca="true" t="shared" si="2" ref="O132:O195">MID(D132,1,SEARCH(" ",D132))&amp;MID(D132,SEARCH(" ",D132)+1,IF(ISERROR(SEARCH(",",D132)-SEARCH(" ",D132)-1),SEARCH("(",D132)-SEARCH(" ",D132)-1,SEARCH(",",D132)-SEARCH(" ",D132)-1))&amp;"-"&amp;E132</f>
        <v>Hrnčiřík Matej-4205</v>
      </c>
    </row>
    <row r="133" spans="1:15" ht="15">
      <c r="A133" s="258" t="s">
        <v>198</v>
      </c>
      <c r="B133" s="258">
        <v>131</v>
      </c>
      <c r="C133" s="258">
        <v>-3</v>
      </c>
      <c r="D133" s="258" t="s">
        <v>318</v>
      </c>
      <c r="E133" s="258">
        <v>477</v>
      </c>
      <c r="F133" s="258" t="s">
        <v>228</v>
      </c>
      <c r="G133" s="261">
        <v>2368</v>
      </c>
      <c r="H133" s="261">
        <v>11620</v>
      </c>
      <c r="I133" s="258">
        <v>1928</v>
      </c>
      <c r="J133" s="258">
        <v>7955</v>
      </c>
      <c r="K133" s="261">
        <v>440</v>
      </c>
      <c r="L133" s="261">
        <v>3665</v>
      </c>
      <c r="M133" s="258" t="s">
        <v>14</v>
      </c>
      <c r="O133" s="258" t="str">
        <f t="shared" si="2"/>
        <v>Fanta Josef-477</v>
      </c>
    </row>
    <row r="134" spans="1:15" ht="15">
      <c r="A134" s="258" t="s">
        <v>198</v>
      </c>
      <c r="B134" s="258">
        <v>132</v>
      </c>
      <c r="C134" s="258">
        <v>-15</v>
      </c>
      <c r="D134" s="258" t="s">
        <v>480</v>
      </c>
      <c r="E134" s="258">
        <v>3955</v>
      </c>
      <c r="F134" s="258" t="s">
        <v>285</v>
      </c>
      <c r="G134" s="261">
        <v>2361</v>
      </c>
      <c r="H134" s="261">
        <v>8761</v>
      </c>
      <c r="I134" s="258">
        <v>1461</v>
      </c>
      <c r="J134" s="258">
        <v>2291</v>
      </c>
      <c r="K134" s="261">
        <v>900</v>
      </c>
      <c r="L134" s="261">
        <v>6470</v>
      </c>
      <c r="M134" s="258" t="s">
        <v>14</v>
      </c>
      <c r="O134" s="258" t="str">
        <f t="shared" si="2"/>
        <v>Červek Marek-3955</v>
      </c>
    </row>
    <row r="135" spans="1:15" ht="15">
      <c r="A135" s="258" t="s">
        <v>198</v>
      </c>
      <c r="B135" s="258">
        <v>133</v>
      </c>
      <c r="C135" s="258">
        <v>1</v>
      </c>
      <c r="D135" s="258" t="s">
        <v>406</v>
      </c>
      <c r="E135" s="258">
        <v>4972</v>
      </c>
      <c r="F135" s="258" t="s">
        <v>345</v>
      </c>
      <c r="G135" s="261">
        <v>2326</v>
      </c>
      <c r="H135" s="261">
        <v>4978</v>
      </c>
      <c r="I135" s="261">
        <v>1696</v>
      </c>
      <c r="J135" s="258">
        <v>3218</v>
      </c>
      <c r="K135" s="258">
        <v>630</v>
      </c>
      <c r="L135" s="261">
        <v>1760</v>
      </c>
      <c r="M135" s="258" t="s">
        <v>14</v>
      </c>
      <c r="O135" s="258" t="str">
        <f t="shared" si="2"/>
        <v>Liška Miloš-4972</v>
      </c>
    </row>
    <row r="136" spans="1:15" ht="15">
      <c r="A136" s="258" t="s">
        <v>198</v>
      </c>
      <c r="B136" s="258">
        <v>134</v>
      </c>
      <c r="C136" s="258">
        <v>1</v>
      </c>
      <c r="D136" s="258" t="s">
        <v>594</v>
      </c>
      <c r="E136" s="258">
        <v>613</v>
      </c>
      <c r="F136" s="258" t="s">
        <v>228</v>
      </c>
      <c r="G136" s="261">
        <v>2313</v>
      </c>
      <c r="H136" s="261">
        <v>6654</v>
      </c>
      <c r="I136" s="258">
        <v>1923</v>
      </c>
      <c r="J136" s="258">
        <v>3281</v>
      </c>
      <c r="K136" s="261">
        <v>390</v>
      </c>
      <c r="L136" s="261">
        <v>3373</v>
      </c>
      <c r="M136" s="258" t="s">
        <v>14</v>
      </c>
      <c r="O136" s="258" t="str">
        <f t="shared" si="2"/>
        <v>Gregor Pavel-613</v>
      </c>
    </row>
    <row r="137" spans="1:15" ht="15">
      <c r="A137" s="258" t="s">
        <v>198</v>
      </c>
      <c r="B137" s="258">
        <v>135</v>
      </c>
      <c r="C137" s="258">
        <v>1</v>
      </c>
      <c r="D137" s="258" t="s">
        <v>443</v>
      </c>
      <c r="E137" s="258">
        <v>4427</v>
      </c>
      <c r="F137" s="258" t="s">
        <v>275</v>
      </c>
      <c r="G137" s="261">
        <v>2298</v>
      </c>
      <c r="H137" s="261">
        <v>9923</v>
      </c>
      <c r="I137" s="258">
        <v>1548</v>
      </c>
      <c r="J137" s="258">
        <v>3508</v>
      </c>
      <c r="K137" s="261">
        <v>750</v>
      </c>
      <c r="L137" s="261">
        <v>6415</v>
      </c>
      <c r="M137" s="258" t="s">
        <v>14</v>
      </c>
      <c r="O137" s="258" t="str">
        <f t="shared" si="2"/>
        <v>Míka Tomáš-4427</v>
      </c>
    </row>
    <row r="138" spans="1:15" ht="15">
      <c r="A138" s="258" t="s">
        <v>198</v>
      </c>
      <c r="B138" s="258">
        <v>136</v>
      </c>
      <c r="C138" s="258">
        <v>14</v>
      </c>
      <c r="D138" s="258" t="s">
        <v>450</v>
      </c>
      <c r="E138" s="258">
        <v>992</v>
      </c>
      <c r="F138" s="258" t="s">
        <v>153</v>
      </c>
      <c r="G138" s="261">
        <v>2292</v>
      </c>
      <c r="H138" s="261">
        <v>5509</v>
      </c>
      <c r="I138" s="261">
        <v>1992</v>
      </c>
      <c r="J138" s="261">
        <v>3049</v>
      </c>
      <c r="K138" s="258">
        <v>300</v>
      </c>
      <c r="L138" s="261">
        <v>2460</v>
      </c>
      <c r="M138" s="258" t="s">
        <v>14</v>
      </c>
      <c r="O138" s="258" t="str">
        <f t="shared" si="2"/>
        <v>Pinka Jiří-992</v>
      </c>
    </row>
    <row r="139" spans="1:15" ht="15">
      <c r="A139" s="258" t="s">
        <v>198</v>
      </c>
      <c r="B139" s="258">
        <v>137</v>
      </c>
      <c r="D139" s="258" t="s">
        <v>336</v>
      </c>
      <c r="E139" s="258">
        <v>3978</v>
      </c>
      <c r="F139" s="258" t="s">
        <v>337</v>
      </c>
      <c r="G139" s="261">
        <v>2283</v>
      </c>
      <c r="H139" s="261">
        <v>8084</v>
      </c>
      <c r="I139" s="258">
        <v>1773</v>
      </c>
      <c r="J139" s="258">
        <v>5444</v>
      </c>
      <c r="K139" s="261">
        <v>510</v>
      </c>
      <c r="L139" s="261">
        <v>2640</v>
      </c>
      <c r="M139" s="258" t="s">
        <v>14</v>
      </c>
      <c r="O139" s="258" t="str">
        <f t="shared" si="2"/>
        <v>Přibyl Libor-3978</v>
      </c>
    </row>
    <row r="140" spans="1:15" ht="15">
      <c r="A140" s="258" t="s">
        <v>198</v>
      </c>
      <c r="B140" s="258">
        <v>138</v>
      </c>
      <c r="C140" s="258">
        <v>4</v>
      </c>
      <c r="D140" s="258" t="s">
        <v>389</v>
      </c>
      <c r="E140" s="258">
        <v>4560</v>
      </c>
      <c r="F140" s="258" t="s">
        <v>265</v>
      </c>
      <c r="G140" s="261">
        <v>2227</v>
      </c>
      <c r="H140" s="261">
        <v>4340</v>
      </c>
      <c r="I140" s="261">
        <v>1830</v>
      </c>
      <c r="J140" s="261">
        <v>3013</v>
      </c>
      <c r="K140" s="258">
        <v>397</v>
      </c>
      <c r="L140" s="261">
        <v>1327</v>
      </c>
      <c r="M140" s="258" t="s">
        <v>14</v>
      </c>
      <c r="O140" s="258" t="str">
        <f t="shared" si="2"/>
        <v>Gelfand Jeffrey-4560</v>
      </c>
    </row>
    <row r="141" spans="1:15" ht="15">
      <c r="A141" s="258" t="s">
        <v>198</v>
      </c>
      <c r="B141" s="258">
        <v>139</v>
      </c>
      <c r="C141" s="258">
        <v>-59</v>
      </c>
      <c r="D141" s="258" t="s">
        <v>269</v>
      </c>
      <c r="E141" s="258">
        <v>1553</v>
      </c>
      <c r="F141" s="258" t="s">
        <v>219</v>
      </c>
      <c r="G141" s="261">
        <v>2220</v>
      </c>
      <c r="H141" s="261">
        <v>37843</v>
      </c>
      <c r="I141" s="261" t="s">
        <v>14</v>
      </c>
      <c r="J141" s="258">
        <v>1683</v>
      </c>
      <c r="K141" s="258">
        <v>2220</v>
      </c>
      <c r="L141" s="261">
        <v>36160</v>
      </c>
      <c r="M141" s="258" t="s">
        <v>14</v>
      </c>
      <c r="O141" s="258" t="str">
        <f t="shared" si="2"/>
        <v>Jelínek Lukáš-1553</v>
      </c>
    </row>
    <row r="142" spans="1:15" ht="15">
      <c r="A142" s="258" t="s">
        <v>198</v>
      </c>
      <c r="B142" s="258">
        <v>140</v>
      </c>
      <c r="C142" s="258">
        <v>5</v>
      </c>
      <c r="D142" s="258" t="s">
        <v>873</v>
      </c>
      <c r="E142" s="258">
        <v>5156</v>
      </c>
      <c r="F142" s="258" t="s">
        <v>345</v>
      </c>
      <c r="G142" s="261">
        <v>2215</v>
      </c>
      <c r="H142" s="261">
        <v>2530</v>
      </c>
      <c r="I142" s="261">
        <v>1295</v>
      </c>
      <c r="J142" s="258">
        <v>1295</v>
      </c>
      <c r="K142" s="261">
        <v>920</v>
      </c>
      <c r="L142" s="261">
        <v>1235</v>
      </c>
      <c r="M142" s="258" t="s">
        <v>14</v>
      </c>
      <c r="O142" s="258" t="str">
        <f t="shared" si="2"/>
        <v>Broulík Tomáš-5156</v>
      </c>
    </row>
    <row r="143" spans="1:15" ht="15">
      <c r="A143" s="258" t="s">
        <v>198</v>
      </c>
      <c r="B143" s="258">
        <v>141</v>
      </c>
      <c r="C143" s="258">
        <v>66</v>
      </c>
      <c r="D143" s="258" t="s">
        <v>876</v>
      </c>
      <c r="E143" s="258">
        <v>4191</v>
      </c>
      <c r="F143" s="258" t="s">
        <v>217</v>
      </c>
      <c r="G143" s="261">
        <v>2201</v>
      </c>
      <c r="H143" s="261">
        <v>3686</v>
      </c>
      <c r="I143" s="261">
        <v>1541</v>
      </c>
      <c r="J143" s="258">
        <v>1541</v>
      </c>
      <c r="K143" s="258">
        <v>660</v>
      </c>
      <c r="L143" s="261">
        <v>2145</v>
      </c>
      <c r="M143" s="258" t="s">
        <v>14</v>
      </c>
      <c r="O143" s="258" t="str">
        <f t="shared" si="2"/>
        <v>Šlemr Pavel-4191</v>
      </c>
    </row>
    <row r="144" spans="1:15" ht="15">
      <c r="A144" s="258" t="s">
        <v>198</v>
      </c>
      <c r="B144" s="258">
        <v>142</v>
      </c>
      <c r="C144" s="258">
        <v>4</v>
      </c>
      <c r="D144" s="258" t="s">
        <v>338</v>
      </c>
      <c r="E144" s="258">
        <v>4002</v>
      </c>
      <c r="F144" s="258" t="s">
        <v>261</v>
      </c>
      <c r="G144" s="261">
        <v>2197</v>
      </c>
      <c r="H144" s="261">
        <v>10108</v>
      </c>
      <c r="I144" s="258">
        <v>1937</v>
      </c>
      <c r="J144" s="258">
        <v>8348</v>
      </c>
      <c r="K144" s="261">
        <v>260</v>
      </c>
      <c r="L144" s="261">
        <v>1760</v>
      </c>
      <c r="M144" s="258" t="s">
        <v>14</v>
      </c>
      <c r="O144" s="258" t="str">
        <f t="shared" si="2"/>
        <v>Vosátka Petr-4002</v>
      </c>
    </row>
    <row r="145" spans="1:15" ht="15">
      <c r="A145" s="258" t="s">
        <v>198</v>
      </c>
      <c r="B145" s="258">
        <v>143</v>
      </c>
      <c r="C145" s="258">
        <v>-43</v>
      </c>
      <c r="D145" s="258" t="s">
        <v>584</v>
      </c>
      <c r="E145" s="258">
        <v>1351</v>
      </c>
      <c r="F145" s="258" t="s">
        <v>248</v>
      </c>
      <c r="G145" s="261">
        <v>2186</v>
      </c>
      <c r="H145" s="261">
        <v>4868</v>
      </c>
      <c r="I145" s="261">
        <v>706</v>
      </c>
      <c r="J145" s="258">
        <v>2953</v>
      </c>
      <c r="K145" s="258">
        <v>1480</v>
      </c>
      <c r="L145" s="261">
        <v>1915</v>
      </c>
      <c r="M145" s="258" t="s">
        <v>14</v>
      </c>
      <c r="O145" s="258" t="str">
        <f t="shared" si="2"/>
        <v>Sochůrek Matouš-1351</v>
      </c>
    </row>
    <row r="146" spans="1:15" ht="15">
      <c r="A146" s="258" t="s">
        <v>198</v>
      </c>
      <c r="B146" s="258">
        <v>144</v>
      </c>
      <c r="C146" s="258">
        <v>131</v>
      </c>
      <c r="D146" s="258" t="s">
        <v>521</v>
      </c>
      <c r="E146" s="258">
        <v>4946</v>
      </c>
      <c r="F146" s="258" t="s">
        <v>326</v>
      </c>
      <c r="G146" s="261">
        <v>2185</v>
      </c>
      <c r="H146" s="261">
        <v>3575</v>
      </c>
      <c r="I146" s="261">
        <v>1735</v>
      </c>
      <c r="J146" s="258">
        <v>1735</v>
      </c>
      <c r="K146" s="258">
        <v>450</v>
      </c>
      <c r="L146" s="261">
        <v>1840</v>
      </c>
      <c r="M146" s="258" t="s">
        <v>14</v>
      </c>
      <c r="O146" s="258" t="str">
        <f t="shared" si="2"/>
        <v>Juráň David-4946</v>
      </c>
    </row>
    <row r="147" spans="1:15" ht="15">
      <c r="A147" s="258" t="s">
        <v>198</v>
      </c>
      <c r="B147" s="258">
        <v>145</v>
      </c>
      <c r="C147" s="258">
        <v>4</v>
      </c>
      <c r="D147" s="258" t="s">
        <v>334</v>
      </c>
      <c r="E147" s="258">
        <v>4920</v>
      </c>
      <c r="F147" s="258" t="s">
        <v>222</v>
      </c>
      <c r="G147" s="261">
        <v>2179</v>
      </c>
      <c r="H147" s="261">
        <v>4573</v>
      </c>
      <c r="I147" s="261">
        <v>1939</v>
      </c>
      <c r="J147" s="258">
        <v>2833</v>
      </c>
      <c r="K147" s="258">
        <v>240</v>
      </c>
      <c r="L147" s="261">
        <v>1740</v>
      </c>
      <c r="M147" s="258" t="s">
        <v>14</v>
      </c>
      <c r="O147" s="258" t="str">
        <f t="shared" si="2"/>
        <v>Forgáč Ján-4920</v>
      </c>
    </row>
    <row r="148" spans="1:15" ht="15">
      <c r="A148" s="258" t="s">
        <v>198</v>
      </c>
      <c r="B148" s="258">
        <v>146</v>
      </c>
      <c r="C148" s="258">
        <v>68</v>
      </c>
      <c r="D148" s="258" t="s">
        <v>514</v>
      </c>
      <c r="E148" s="258">
        <v>4944</v>
      </c>
      <c r="F148" s="258" t="s">
        <v>326</v>
      </c>
      <c r="G148" s="261">
        <v>2112</v>
      </c>
      <c r="H148" s="261">
        <v>3597</v>
      </c>
      <c r="I148" s="261">
        <v>1707</v>
      </c>
      <c r="J148" s="261">
        <v>2634</v>
      </c>
      <c r="K148" s="258">
        <v>405</v>
      </c>
      <c r="L148" s="261">
        <v>963</v>
      </c>
      <c r="M148" s="258" t="s">
        <v>14</v>
      </c>
      <c r="O148" s="258" t="str">
        <f t="shared" si="2"/>
        <v>Holuša Marek-4944</v>
      </c>
    </row>
    <row r="149" spans="1:15" ht="15">
      <c r="A149" s="258" t="s">
        <v>198</v>
      </c>
      <c r="B149" s="258">
        <v>147</v>
      </c>
      <c r="C149" s="258">
        <v>-14</v>
      </c>
      <c r="D149" s="258" t="s">
        <v>363</v>
      </c>
      <c r="E149" s="258">
        <v>2282</v>
      </c>
      <c r="F149" s="258" t="s">
        <v>364</v>
      </c>
      <c r="G149" s="261">
        <v>2106</v>
      </c>
      <c r="H149" s="261">
        <v>6852</v>
      </c>
      <c r="I149" s="261">
        <v>1026</v>
      </c>
      <c r="J149" s="261">
        <v>2277</v>
      </c>
      <c r="K149" s="258">
        <v>1080</v>
      </c>
      <c r="L149" s="258">
        <v>4575</v>
      </c>
      <c r="M149" s="258" t="s">
        <v>14</v>
      </c>
      <c r="O149" s="258" t="str">
        <f t="shared" si="2"/>
        <v>Moravec Roman-2282</v>
      </c>
    </row>
    <row r="150" spans="1:15" ht="15">
      <c r="A150" s="258" t="s">
        <v>198</v>
      </c>
      <c r="B150" s="258">
        <v>148</v>
      </c>
      <c r="C150" s="258">
        <v>17</v>
      </c>
      <c r="D150" s="258" t="s">
        <v>427</v>
      </c>
      <c r="E150" s="258">
        <v>4849</v>
      </c>
      <c r="F150" s="258" t="s">
        <v>326</v>
      </c>
      <c r="G150" s="261">
        <v>2068</v>
      </c>
      <c r="H150" s="261">
        <v>4907</v>
      </c>
      <c r="I150" s="261">
        <v>1648</v>
      </c>
      <c r="J150" s="258">
        <v>4042</v>
      </c>
      <c r="K150" s="258">
        <v>420</v>
      </c>
      <c r="L150" s="261">
        <v>865</v>
      </c>
      <c r="M150" s="258" t="s">
        <v>14</v>
      </c>
      <c r="O150" s="258" t="str">
        <f t="shared" si="2"/>
        <v>Šimeček Petr-4849</v>
      </c>
    </row>
    <row r="151" spans="1:15" ht="15">
      <c r="A151" s="258" t="s">
        <v>198</v>
      </c>
      <c r="B151" s="258">
        <v>149</v>
      </c>
      <c r="C151" s="258">
        <v>7</v>
      </c>
      <c r="D151" s="258" t="s">
        <v>510</v>
      </c>
      <c r="E151" s="258">
        <v>4739</v>
      </c>
      <c r="F151" s="258" t="s">
        <v>233</v>
      </c>
      <c r="G151" s="261">
        <v>2054</v>
      </c>
      <c r="H151" s="261">
        <v>3470</v>
      </c>
      <c r="I151" s="261">
        <v>1469</v>
      </c>
      <c r="J151" s="261">
        <v>2292</v>
      </c>
      <c r="K151" s="258">
        <v>585</v>
      </c>
      <c r="L151" s="261">
        <v>1178</v>
      </c>
      <c r="M151" s="258" t="s">
        <v>14</v>
      </c>
      <c r="O151" s="258" t="str">
        <f t="shared" si="2"/>
        <v>Krechler Radek-4739</v>
      </c>
    </row>
    <row r="152" spans="1:15" ht="15">
      <c r="A152" s="258" t="s">
        <v>198</v>
      </c>
      <c r="B152" s="258">
        <v>150</v>
      </c>
      <c r="C152" s="258">
        <v>5</v>
      </c>
      <c r="D152" s="258" t="s">
        <v>359</v>
      </c>
      <c r="E152" s="258">
        <v>1330</v>
      </c>
      <c r="F152" s="258" t="s">
        <v>265</v>
      </c>
      <c r="G152" s="261">
        <v>2023</v>
      </c>
      <c r="H152" s="261">
        <v>5496</v>
      </c>
      <c r="I152" s="261">
        <v>1533</v>
      </c>
      <c r="J152" s="261">
        <v>2406</v>
      </c>
      <c r="K152" s="258">
        <v>490</v>
      </c>
      <c r="L152" s="258">
        <v>3090</v>
      </c>
      <c r="M152" s="258" t="s">
        <v>14</v>
      </c>
      <c r="O152" s="258" t="str">
        <f t="shared" si="2"/>
        <v>Slavičínský Martin-1330</v>
      </c>
    </row>
    <row r="153" spans="1:15" ht="15">
      <c r="A153" s="258" t="s">
        <v>198</v>
      </c>
      <c r="B153" s="258">
        <v>151</v>
      </c>
      <c r="C153" s="258">
        <v>-3</v>
      </c>
      <c r="D153" s="258" t="s">
        <v>365</v>
      </c>
      <c r="E153" s="258">
        <v>4981</v>
      </c>
      <c r="F153" s="258" t="s">
        <v>366</v>
      </c>
      <c r="G153" s="261">
        <v>1995</v>
      </c>
      <c r="H153" s="261">
        <v>6602</v>
      </c>
      <c r="I153" s="261">
        <v>1995</v>
      </c>
      <c r="J153" s="261">
        <v>6602</v>
      </c>
      <c r="K153" s="258" t="s">
        <v>14</v>
      </c>
      <c r="L153" s="258" t="s">
        <v>14</v>
      </c>
      <c r="M153" s="258" t="s">
        <v>14</v>
      </c>
      <c r="O153" s="258" t="str">
        <f t="shared" si="2"/>
        <v>Owen Chris-4981</v>
      </c>
    </row>
    <row r="154" spans="1:15" ht="15">
      <c r="A154" s="258" t="s">
        <v>198</v>
      </c>
      <c r="B154" s="258">
        <v>152</v>
      </c>
      <c r="C154" s="258">
        <v>7</v>
      </c>
      <c r="D154" s="258" t="s">
        <v>332</v>
      </c>
      <c r="E154" s="258">
        <v>261</v>
      </c>
      <c r="F154" s="258" t="s">
        <v>333</v>
      </c>
      <c r="G154" s="261">
        <v>1995</v>
      </c>
      <c r="H154" s="261">
        <v>6574</v>
      </c>
      <c r="I154" s="258">
        <v>1995</v>
      </c>
      <c r="J154" s="258">
        <v>5642</v>
      </c>
      <c r="K154" s="261" t="s">
        <v>14</v>
      </c>
      <c r="L154" s="261">
        <v>932</v>
      </c>
      <c r="M154" s="258" t="s">
        <v>14</v>
      </c>
      <c r="O154" s="258" t="str">
        <f t="shared" si="2"/>
        <v>Cisařovský Tomáš-261</v>
      </c>
    </row>
    <row r="155" spans="1:15" ht="15">
      <c r="A155" s="258" t="s">
        <v>198</v>
      </c>
      <c r="B155" s="258">
        <v>153</v>
      </c>
      <c r="C155" s="258">
        <v>8</v>
      </c>
      <c r="D155" s="258" t="s">
        <v>419</v>
      </c>
      <c r="E155" s="258">
        <v>4549</v>
      </c>
      <c r="F155" s="258" t="s">
        <v>267</v>
      </c>
      <c r="G155" s="261">
        <v>1983</v>
      </c>
      <c r="H155" s="261">
        <v>4653</v>
      </c>
      <c r="I155" s="261">
        <v>1248</v>
      </c>
      <c r="J155" s="261">
        <v>1248</v>
      </c>
      <c r="K155" s="258">
        <v>735</v>
      </c>
      <c r="L155" s="261">
        <v>3405</v>
      </c>
      <c r="M155" s="258" t="s">
        <v>14</v>
      </c>
      <c r="O155" s="258" t="str">
        <f t="shared" si="2"/>
        <v>Honzík Jakub-4549</v>
      </c>
    </row>
    <row r="156" spans="1:15" ht="15">
      <c r="A156" s="258" t="s">
        <v>198</v>
      </c>
      <c r="B156" s="258">
        <v>154</v>
      </c>
      <c r="C156" s="258">
        <v>10</v>
      </c>
      <c r="D156" s="258" t="s">
        <v>426</v>
      </c>
      <c r="E156" s="258">
        <v>4067</v>
      </c>
      <c r="F156" s="258" t="s">
        <v>285</v>
      </c>
      <c r="G156" s="261">
        <v>1972</v>
      </c>
      <c r="H156" s="261">
        <v>6175</v>
      </c>
      <c r="I156" s="258">
        <v>1972</v>
      </c>
      <c r="J156" s="258">
        <v>5495</v>
      </c>
      <c r="K156" s="261" t="s">
        <v>14</v>
      </c>
      <c r="L156" s="261">
        <v>680</v>
      </c>
      <c r="M156" s="258" t="s">
        <v>14</v>
      </c>
      <c r="O156" s="258" t="str">
        <f t="shared" si="2"/>
        <v>Němec Martin-4067</v>
      </c>
    </row>
    <row r="157" spans="1:15" ht="15">
      <c r="A157" s="258" t="s">
        <v>198</v>
      </c>
      <c r="B157" s="258">
        <v>155</v>
      </c>
      <c r="C157" s="258">
        <v>18</v>
      </c>
      <c r="D157" s="258" t="s">
        <v>402</v>
      </c>
      <c r="E157" s="258">
        <v>1752</v>
      </c>
      <c r="F157" s="258" t="s">
        <v>219</v>
      </c>
      <c r="G157" s="261">
        <v>1961</v>
      </c>
      <c r="H157" s="261">
        <v>6834</v>
      </c>
      <c r="I157" s="261">
        <v>1311</v>
      </c>
      <c r="J157" s="258">
        <v>3634</v>
      </c>
      <c r="K157" s="258">
        <v>650</v>
      </c>
      <c r="L157" s="261">
        <v>3200</v>
      </c>
      <c r="M157" s="258" t="s">
        <v>14</v>
      </c>
      <c r="O157" s="258" t="str">
        <f t="shared" si="2"/>
        <v>Kočárek Filip-1752</v>
      </c>
    </row>
    <row r="158" spans="1:15" ht="15">
      <c r="A158" s="258" t="s">
        <v>198</v>
      </c>
      <c r="B158" s="258">
        <v>156</v>
      </c>
      <c r="C158" s="258">
        <v>127</v>
      </c>
      <c r="D158" s="258" t="s">
        <v>273</v>
      </c>
      <c r="E158" s="258">
        <v>2324</v>
      </c>
      <c r="F158" s="258" t="s">
        <v>200</v>
      </c>
      <c r="G158" s="261">
        <v>1959</v>
      </c>
      <c r="H158" s="261">
        <v>19319</v>
      </c>
      <c r="I158" s="261">
        <v>839</v>
      </c>
      <c r="J158" s="261">
        <v>3399</v>
      </c>
      <c r="K158" s="258">
        <v>1120</v>
      </c>
      <c r="L158" s="258">
        <v>15920</v>
      </c>
      <c r="M158" s="258" t="s">
        <v>14</v>
      </c>
      <c r="O158" s="258" t="str">
        <f t="shared" si="2"/>
        <v>Nádvorník Richard-2324</v>
      </c>
    </row>
    <row r="159" spans="1:15" ht="15">
      <c r="A159" s="258" t="s">
        <v>198</v>
      </c>
      <c r="B159" s="258">
        <v>157</v>
      </c>
      <c r="C159" s="258">
        <v>42</v>
      </c>
      <c r="D159" s="258" t="s">
        <v>350</v>
      </c>
      <c r="E159" s="258">
        <v>4504</v>
      </c>
      <c r="F159" s="258" t="s">
        <v>261</v>
      </c>
      <c r="G159" s="261">
        <v>1917</v>
      </c>
      <c r="H159" s="261">
        <v>4700</v>
      </c>
      <c r="I159" s="258">
        <v>1867</v>
      </c>
      <c r="J159" s="258">
        <v>2410</v>
      </c>
      <c r="K159" s="261">
        <v>50</v>
      </c>
      <c r="L159" s="261">
        <v>2290</v>
      </c>
      <c r="M159" s="258" t="s">
        <v>14</v>
      </c>
      <c r="O159" s="258" t="str">
        <f t="shared" si="2"/>
        <v>Eibner Ivan-4504</v>
      </c>
    </row>
    <row r="160" spans="1:15" ht="15">
      <c r="A160" s="258" t="s">
        <v>198</v>
      </c>
      <c r="B160" s="258">
        <v>158</v>
      </c>
      <c r="C160" s="258">
        <v>-34</v>
      </c>
      <c r="D160" s="258" t="s">
        <v>343</v>
      </c>
      <c r="E160" s="258">
        <v>2919</v>
      </c>
      <c r="F160" s="258" t="s">
        <v>323</v>
      </c>
      <c r="G160" s="261">
        <v>1906</v>
      </c>
      <c r="H160" s="261">
        <v>8314</v>
      </c>
      <c r="I160" s="258">
        <v>1346</v>
      </c>
      <c r="J160" s="258">
        <v>4382</v>
      </c>
      <c r="K160" s="261">
        <v>560</v>
      </c>
      <c r="L160" s="261">
        <v>3932</v>
      </c>
      <c r="M160" s="258" t="s">
        <v>14</v>
      </c>
      <c r="O160" s="258" t="str">
        <f t="shared" si="2"/>
        <v>Zach Tomáš-2919</v>
      </c>
    </row>
    <row r="161" spans="1:15" ht="15">
      <c r="A161" s="258" t="s">
        <v>198</v>
      </c>
      <c r="B161" s="258">
        <v>159</v>
      </c>
      <c r="C161" s="258">
        <v>47</v>
      </c>
      <c r="D161" s="258" t="s">
        <v>372</v>
      </c>
      <c r="E161" s="258">
        <v>4943</v>
      </c>
      <c r="F161" s="258" t="s">
        <v>326</v>
      </c>
      <c r="G161" s="261">
        <v>1902</v>
      </c>
      <c r="H161" s="261">
        <v>3789</v>
      </c>
      <c r="I161" s="258">
        <v>1502</v>
      </c>
      <c r="J161" s="258">
        <v>2259</v>
      </c>
      <c r="K161" s="261">
        <v>400</v>
      </c>
      <c r="L161" s="261">
        <v>1530</v>
      </c>
      <c r="M161" s="258" t="s">
        <v>14</v>
      </c>
      <c r="O161" s="258" t="str">
        <f t="shared" si="2"/>
        <v>Wrona Tomáš-4943</v>
      </c>
    </row>
    <row r="162" spans="1:15" ht="15">
      <c r="A162" s="258" t="s">
        <v>198</v>
      </c>
      <c r="B162" s="258">
        <v>160</v>
      </c>
      <c r="C162" s="258">
        <v>21</v>
      </c>
      <c r="D162" s="258" t="s">
        <v>283</v>
      </c>
      <c r="E162" s="258">
        <v>1956</v>
      </c>
      <c r="F162" s="258" t="s">
        <v>267</v>
      </c>
      <c r="G162" s="261">
        <v>1898</v>
      </c>
      <c r="H162" s="261">
        <v>20220</v>
      </c>
      <c r="I162" s="261">
        <v>1618</v>
      </c>
      <c r="J162" s="258">
        <v>5830</v>
      </c>
      <c r="K162" s="258">
        <v>280</v>
      </c>
      <c r="L162" s="261">
        <v>14390</v>
      </c>
      <c r="M162" s="258" t="s">
        <v>14</v>
      </c>
      <c r="O162" s="258" t="str">
        <f t="shared" si="2"/>
        <v>Kubát Martin-1956</v>
      </c>
    </row>
    <row r="163" spans="1:15" ht="15">
      <c r="A163" s="258" t="s">
        <v>198</v>
      </c>
      <c r="B163" s="258">
        <v>161</v>
      </c>
      <c r="C163" s="258">
        <v>6</v>
      </c>
      <c r="D163" s="258" t="s">
        <v>1033</v>
      </c>
      <c r="E163" s="258">
        <v>200</v>
      </c>
      <c r="F163" s="258" t="s">
        <v>673</v>
      </c>
      <c r="G163" s="261">
        <v>1871</v>
      </c>
      <c r="H163" s="261">
        <v>2649</v>
      </c>
      <c r="I163" s="261">
        <v>1771</v>
      </c>
      <c r="J163" s="258">
        <v>1771</v>
      </c>
      <c r="K163" s="258">
        <v>100</v>
      </c>
      <c r="L163" s="261">
        <v>878</v>
      </c>
      <c r="M163" s="258" t="s">
        <v>14</v>
      </c>
      <c r="O163" s="258" t="str">
        <f t="shared" si="2"/>
        <v>Brůha David-200</v>
      </c>
    </row>
    <row r="164" spans="1:15" ht="15">
      <c r="A164" s="258" t="s">
        <v>198</v>
      </c>
      <c r="B164" s="258">
        <v>162</v>
      </c>
      <c r="C164" s="258">
        <v>7</v>
      </c>
      <c r="D164" s="258" t="s">
        <v>486</v>
      </c>
      <c r="E164" s="258">
        <v>741</v>
      </c>
      <c r="F164" s="258" t="s">
        <v>282</v>
      </c>
      <c r="G164" s="261">
        <v>1846</v>
      </c>
      <c r="H164" s="261">
        <v>12076</v>
      </c>
      <c r="I164" s="258">
        <v>666</v>
      </c>
      <c r="J164" s="258">
        <v>666</v>
      </c>
      <c r="K164" s="261">
        <v>1180</v>
      </c>
      <c r="L164" s="261">
        <v>11410</v>
      </c>
      <c r="M164" s="258" t="s">
        <v>14</v>
      </c>
      <c r="O164" s="258" t="str">
        <f t="shared" si="2"/>
        <v>Hlobík Radek-741</v>
      </c>
    </row>
    <row r="165" spans="1:15" ht="15">
      <c r="A165" s="258" t="s">
        <v>198</v>
      </c>
      <c r="B165" s="258">
        <v>163</v>
      </c>
      <c r="C165" s="258">
        <v>49</v>
      </c>
      <c r="D165" s="258" t="s">
        <v>884</v>
      </c>
      <c r="E165" s="258">
        <v>5167</v>
      </c>
      <c r="F165" s="258" t="s">
        <v>323</v>
      </c>
      <c r="G165" s="261">
        <v>1774</v>
      </c>
      <c r="H165" s="261">
        <v>2365</v>
      </c>
      <c r="I165" s="261">
        <v>1279</v>
      </c>
      <c r="J165" s="261">
        <v>1660</v>
      </c>
      <c r="K165" s="258">
        <v>495</v>
      </c>
      <c r="L165" s="261">
        <v>705</v>
      </c>
      <c r="M165" s="258" t="s">
        <v>14</v>
      </c>
      <c r="O165" s="258" t="str">
        <f t="shared" si="2"/>
        <v>Dolanský Radek-5167</v>
      </c>
    </row>
    <row r="166" spans="1:15" ht="15">
      <c r="A166" s="258" t="s">
        <v>198</v>
      </c>
      <c r="B166" s="258">
        <v>164</v>
      </c>
      <c r="C166" s="258">
        <v>8</v>
      </c>
      <c r="D166" s="258" t="s">
        <v>485</v>
      </c>
      <c r="E166" s="258">
        <v>196</v>
      </c>
      <c r="F166" s="258" t="s">
        <v>301</v>
      </c>
      <c r="G166" s="261">
        <v>1751</v>
      </c>
      <c r="H166" s="258">
        <v>7041</v>
      </c>
      <c r="I166" s="261">
        <v>1391</v>
      </c>
      <c r="J166" s="258">
        <v>1391</v>
      </c>
      <c r="K166" s="258">
        <v>360</v>
      </c>
      <c r="L166" s="258">
        <v>5650</v>
      </c>
      <c r="M166" s="258" t="s">
        <v>14</v>
      </c>
      <c r="O166" s="258" t="str">
        <f t="shared" si="2"/>
        <v>Brož Pavel-196</v>
      </c>
    </row>
    <row r="167" spans="1:15" ht="15">
      <c r="A167" s="258" t="s">
        <v>198</v>
      </c>
      <c r="B167" s="258">
        <v>165</v>
      </c>
      <c r="C167" s="258">
        <v>-34</v>
      </c>
      <c r="D167" s="258" t="s">
        <v>543</v>
      </c>
      <c r="E167" s="258">
        <v>2780</v>
      </c>
      <c r="F167" s="258" t="s">
        <v>544</v>
      </c>
      <c r="G167" s="261">
        <v>1714</v>
      </c>
      <c r="H167" s="261">
        <v>6828</v>
      </c>
      <c r="I167" s="261">
        <v>1714</v>
      </c>
      <c r="J167" s="258">
        <v>2873</v>
      </c>
      <c r="K167" s="258" t="s">
        <v>14</v>
      </c>
      <c r="L167" s="261">
        <v>3955</v>
      </c>
      <c r="M167" s="258" t="s">
        <v>14</v>
      </c>
      <c r="O167" s="258" t="str">
        <f t="shared" si="2"/>
        <v>Viktora Michal-2780</v>
      </c>
    </row>
    <row r="168" spans="1:15" ht="15">
      <c r="A168" s="258" t="s">
        <v>198</v>
      </c>
      <c r="B168" s="258">
        <v>166</v>
      </c>
      <c r="C168" s="258">
        <v>68</v>
      </c>
      <c r="D168" s="258" t="s">
        <v>1020</v>
      </c>
      <c r="E168" s="258">
        <v>5260</v>
      </c>
      <c r="F168" s="258" t="s">
        <v>326</v>
      </c>
      <c r="G168" s="261">
        <v>1708</v>
      </c>
      <c r="H168" s="261">
        <v>2217</v>
      </c>
      <c r="I168" s="261">
        <v>1558</v>
      </c>
      <c r="J168" s="261">
        <v>2067</v>
      </c>
      <c r="K168" s="258">
        <v>150</v>
      </c>
      <c r="L168" s="258">
        <v>150</v>
      </c>
      <c r="M168" s="258" t="s">
        <v>14</v>
      </c>
      <c r="O168" s="258" t="str">
        <f t="shared" si="2"/>
        <v>Špánik Adam-5260</v>
      </c>
    </row>
    <row r="169" spans="1:15" ht="15">
      <c r="A169" s="258" t="s">
        <v>198</v>
      </c>
      <c r="B169" s="258">
        <v>167</v>
      </c>
      <c r="C169" s="258">
        <v>7</v>
      </c>
      <c r="D169" s="258" t="s">
        <v>329</v>
      </c>
      <c r="E169" s="258">
        <v>2797</v>
      </c>
      <c r="F169" s="258" t="s">
        <v>200</v>
      </c>
      <c r="G169" s="261">
        <v>1703</v>
      </c>
      <c r="H169" s="261">
        <v>8145</v>
      </c>
      <c r="I169" s="261">
        <v>1703</v>
      </c>
      <c r="J169" s="258">
        <v>3380</v>
      </c>
      <c r="K169" s="258" t="s">
        <v>14</v>
      </c>
      <c r="L169" s="261">
        <v>4765</v>
      </c>
      <c r="M169" s="258" t="s">
        <v>14</v>
      </c>
      <c r="O169" s="258" t="str">
        <f t="shared" si="2"/>
        <v>Vlasák Milan-2797</v>
      </c>
    </row>
    <row r="170" spans="1:15" ht="15">
      <c r="A170" s="258" t="s">
        <v>198</v>
      </c>
      <c r="B170" s="258">
        <v>168</v>
      </c>
      <c r="C170" s="258">
        <v>-43</v>
      </c>
      <c r="D170" s="258" t="s">
        <v>557</v>
      </c>
      <c r="E170" s="258">
        <v>4903</v>
      </c>
      <c r="F170" s="258" t="s">
        <v>248</v>
      </c>
      <c r="G170" s="261">
        <v>1697</v>
      </c>
      <c r="H170" s="261">
        <v>4341</v>
      </c>
      <c r="I170" s="261">
        <v>917</v>
      </c>
      <c r="J170" s="258">
        <v>2421</v>
      </c>
      <c r="K170" s="258">
        <v>780</v>
      </c>
      <c r="L170" s="261">
        <v>1920</v>
      </c>
      <c r="M170" s="258" t="s">
        <v>14</v>
      </c>
      <c r="O170" s="258" t="str">
        <f t="shared" si="2"/>
        <v>Hlavatý Vladimír-4903</v>
      </c>
    </row>
    <row r="171" spans="1:15" ht="15">
      <c r="A171" s="258" t="s">
        <v>198</v>
      </c>
      <c r="B171" s="258">
        <v>169</v>
      </c>
      <c r="C171" s="258">
        <v>6</v>
      </c>
      <c r="D171" s="258" t="s">
        <v>374</v>
      </c>
      <c r="E171" s="258">
        <v>2935</v>
      </c>
      <c r="F171" s="258" t="s">
        <v>255</v>
      </c>
      <c r="G171" s="261">
        <v>1695</v>
      </c>
      <c r="H171" s="261">
        <v>3389</v>
      </c>
      <c r="I171" s="258">
        <v>1280</v>
      </c>
      <c r="J171" s="258">
        <v>1639</v>
      </c>
      <c r="K171" s="261">
        <v>415</v>
      </c>
      <c r="L171" s="261">
        <v>1750</v>
      </c>
      <c r="M171" s="258" t="s">
        <v>14</v>
      </c>
      <c r="O171" s="258" t="str">
        <f t="shared" si="2"/>
        <v>Zavadil Jan-2935</v>
      </c>
    </row>
    <row r="172" spans="1:15" ht="15">
      <c r="A172" s="258" t="s">
        <v>198</v>
      </c>
      <c r="B172" s="258">
        <v>170</v>
      </c>
      <c r="C172" s="258">
        <v>6</v>
      </c>
      <c r="D172" s="258" t="s">
        <v>417</v>
      </c>
      <c r="E172" s="258">
        <v>4300</v>
      </c>
      <c r="F172" s="258" t="s">
        <v>235</v>
      </c>
      <c r="G172" s="261">
        <v>1680</v>
      </c>
      <c r="H172" s="261">
        <v>9575</v>
      </c>
      <c r="I172" s="261" t="s">
        <v>14</v>
      </c>
      <c r="J172" s="261">
        <v>0</v>
      </c>
      <c r="K172" s="258">
        <v>1680</v>
      </c>
      <c r="L172" s="261">
        <v>9575</v>
      </c>
      <c r="M172" s="258" t="s">
        <v>14</v>
      </c>
      <c r="O172" s="258" t="str">
        <f t="shared" si="2"/>
        <v>Cerman Jaroslav-4300</v>
      </c>
    </row>
    <row r="173" spans="1:15" ht="15">
      <c r="A173" s="258" t="s">
        <v>198</v>
      </c>
      <c r="B173" s="258">
        <v>171</v>
      </c>
      <c r="C173" s="258">
        <v>202</v>
      </c>
      <c r="D173" s="258" t="s">
        <v>412</v>
      </c>
      <c r="E173" s="258">
        <v>1206</v>
      </c>
      <c r="F173" s="258" t="s">
        <v>413</v>
      </c>
      <c r="G173" s="261">
        <v>1670</v>
      </c>
      <c r="H173" s="261">
        <v>10200</v>
      </c>
      <c r="I173" s="258">
        <v>1195</v>
      </c>
      <c r="J173" s="258">
        <v>1195</v>
      </c>
      <c r="K173" s="261">
        <v>475</v>
      </c>
      <c r="L173" s="261">
        <v>9005</v>
      </c>
      <c r="M173" s="258" t="s">
        <v>14</v>
      </c>
      <c r="O173" s="258" t="str">
        <f t="shared" si="2"/>
        <v>Řehák Pavel-1206</v>
      </c>
    </row>
    <row r="174" spans="1:15" ht="15">
      <c r="A174" s="258" t="s">
        <v>198</v>
      </c>
      <c r="B174" s="258">
        <v>172</v>
      </c>
      <c r="C174" s="258">
        <v>6</v>
      </c>
      <c r="D174" s="258" t="s">
        <v>879</v>
      </c>
      <c r="E174" s="258">
        <v>2061</v>
      </c>
      <c r="F174" s="258" t="s">
        <v>493</v>
      </c>
      <c r="G174" s="261">
        <v>1656</v>
      </c>
      <c r="H174" s="261">
        <v>3314</v>
      </c>
      <c r="I174" s="261">
        <v>906</v>
      </c>
      <c r="J174" s="258">
        <v>906</v>
      </c>
      <c r="K174" s="258">
        <v>750</v>
      </c>
      <c r="L174" s="261">
        <v>2408</v>
      </c>
      <c r="M174" s="258" t="s">
        <v>14</v>
      </c>
      <c r="O174" s="258" t="str">
        <f t="shared" si="2"/>
        <v>Lipovský Vít-2061</v>
      </c>
    </row>
    <row r="175" spans="1:15" ht="15">
      <c r="A175" s="258" t="s">
        <v>198</v>
      </c>
      <c r="B175" s="258">
        <v>173</v>
      </c>
      <c r="C175" s="258">
        <v>48</v>
      </c>
      <c r="D175" s="258" t="s">
        <v>859</v>
      </c>
      <c r="E175" s="258">
        <v>2094</v>
      </c>
      <c r="F175" s="258" t="s">
        <v>261</v>
      </c>
      <c r="G175" s="261">
        <v>1654</v>
      </c>
      <c r="H175" s="261">
        <v>2207</v>
      </c>
      <c r="I175" s="261">
        <v>1534</v>
      </c>
      <c r="J175" s="258">
        <v>1967</v>
      </c>
      <c r="K175" s="258">
        <v>120</v>
      </c>
      <c r="L175" s="261">
        <v>240</v>
      </c>
      <c r="M175" s="258" t="s">
        <v>14</v>
      </c>
      <c r="O175" s="258" t="str">
        <f t="shared" si="2"/>
        <v>Macura Milan-2094</v>
      </c>
    </row>
    <row r="176" spans="1:15" ht="15">
      <c r="A176" s="258" t="s">
        <v>198</v>
      </c>
      <c r="B176" s="258">
        <v>174</v>
      </c>
      <c r="C176" s="258">
        <v>-3</v>
      </c>
      <c r="D176" s="258" t="s">
        <v>589</v>
      </c>
      <c r="E176" s="258">
        <v>4028</v>
      </c>
      <c r="F176" s="258" t="s">
        <v>228</v>
      </c>
      <c r="G176" s="261">
        <v>1643</v>
      </c>
      <c r="H176" s="261">
        <v>4529</v>
      </c>
      <c r="I176" s="258">
        <v>1223</v>
      </c>
      <c r="J176" s="258">
        <v>2839</v>
      </c>
      <c r="K176" s="261">
        <v>420</v>
      </c>
      <c r="L176" s="261">
        <v>1690</v>
      </c>
      <c r="M176" s="258" t="s">
        <v>14</v>
      </c>
      <c r="O176" s="258" t="str">
        <f t="shared" si="2"/>
        <v>Schuller Martin-4028</v>
      </c>
    </row>
    <row r="177" spans="1:15" ht="15">
      <c r="A177" s="258" t="s">
        <v>198</v>
      </c>
      <c r="B177" s="258">
        <v>175</v>
      </c>
      <c r="C177" s="258">
        <v>5</v>
      </c>
      <c r="D177" s="258" t="s">
        <v>851</v>
      </c>
      <c r="E177" s="258">
        <v>5220</v>
      </c>
      <c r="F177" s="258" t="s">
        <v>224</v>
      </c>
      <c r="G177" s="261">
        <v>1620</v>
      </c>
      <c r="H177" s="261">
        <v>2670</v>
      </c>
      <c r="I177" s="258" t="s">
        <v>14</v>
      </c>
      <c r="J177" s="258">
        <v>0</v>
      </c>
      <c r="K177" s="261">
        <v>1620</v>
      </c>
      <c r="L177" s="261">
        <v>2670</v>
      </c>
      <c r="M177" s="258" t="s">
        <v>14</v>
      </c>
      <c r="O177" s="258" t="str">
        <f t="shared" si="2"/>
        <v>Wasilewski Jakub-5220</v>
      </c>
    </row>
    <row r="178" spans="1:15" ht="15">
      <c r="A178" s="258" t="s">
        <v>198</v>
      </c>
      <c r="B178" s="258">
        <v>176</v>
      </c>
      <c r="C178" s="258">
        <v>1</v>
      </c>
      <c r="D178" s="258" t="s">
        <v>432</v>
      </c>
      <c r="E178" s="258">
        <v>4866</v>
      </c>
      <c r="F178" s="258" t="s">
        <v>347</v>
      </c>
      <c r="G178" s="261">
        <v>1609</v>
      </c>
      <c r="H178" s="261">
        <v>3731</v>
      </c>
      <c r="I178" s="261">
        <v>1289</v>
      </c>
      <c r="J178" s="258">
        <v>2623</v>
      </c>
      <c r="K178" s="258">
        <v>320</v>
      </c>
      <c r="L178" s="258">
        <v>1108</v>
      </c>
      <c r="M178" s="258" t="s">
        <v>14</v>
      </c>
      <c r="O178" s="258" t="str">
        <f t="shared" si="2"/>
        <v>Červinka Richard-4866</v>
      </c>
    </row>
    <row r="179" spans="1:15" ht="15">
      <c r="A179" s="258" t="s">
        <v>198</v>
      </c>
      <c r="B179" s="258">
        <v>177</v>
      </c>
      <c r="C179" s="258">
        <v>6</v>
      </c>
      <c r="D179" s="258" t="s">
        <v>399</v>
      </c>
      <c r="E179" s="258">
        <v>5038</v>
      </c>
      <c r="F179" s="258" t="s">
        <v>261</v>
      </c>
      <c r="G179" s="261">
        <v>1567</v>
      </c>
      <c r="H179" s="261">
        <v>6761</v>
      </c>
      <c r="I179" s="258">
        <v>1422</v>
      </c>
      <c r="J179" s="258">
        <v>6346</v>
      </c>
      <c r="K179" s="261">
        <v>145</v>
      </c>
      <c r="L179" s="261">
        <v>415</v>
      </c>
      <c r="M179" s="258" t="s">
        <v>14</v>
      </c>
      <c r="O179" s="258" t="str">
        <f t="shared" si="2"/>
        <v>Hlavička Jan-5038</v>
      </c>
    </row>
    <row r="180" spans="1:15" ht="15">
      <c r="A180" s="258" t="s">
        <v>198</v>
      </c>
      <c r="B180" s="258">
        <v>178</v>
      </c>
      <c r="C180" s="258">
        <v>7</v>
      </c>
      <c r="D180" s="258" t="s">
        <v>855</v>
      </c>
      <c r="E180" s="258">
        <v>1488</v>
      </c>
      <c r="F180" s="258" t="s">
        <v>230</v>
      </c>
      <c r="G180" s="261">
        <v>1560</v>
      </c>
      <c r="H180" s="261">
        <v>2354</v>
      </c>
      <c r="I180" s="258">
        <v>1560</v>
      </c>
      <c r="J180" s="258">
        <v>2159</v>
      </c>
      <c r="K180" s="258" t="s">
        <v>14</v>
      </c>
      <c r="L180" s="261">
        <v>195</v>
      </c>
      <c r="M180" s="258" t="s">
        <v>14</v>
      </c>
      <c r="O180" s="258" t="str">
        <f t="shared" si="2"/>
        <v>Šedek Ondřej-1488</v>
      </c>
    </row>
    <row r="181" spans="1:15" ht="15">
      <c r="A181" s="258" t="s">
        <v>198</v>
      </c>
      <c r="B181" s="258">
        <v>179</v>
      </c>
      <c r="C181" s="258">
        <v>7</v>
      </c>
      <c r="D181" s="258" t="s">
        <v>294</v>
      </c>
      <c r="E181" s="258">
        <v>1643</v>
      </c>
      <c r="F181" s="258" t="s">
        <v>209</v>
      </c>
      <c r="G181" s="261">
        <v>1540</v>
      </c>
      <c r="H181" s="261">
        <v>9729</v>
      </c>
      <c r="I181" s="258" t="s">
        <v>14</v>
      </c>
      <c r="J181" s="258">
        <v>2244</v>
      </c>
      <c r="K181" s="261">
        <v>1540</v>
      </c>
      <c r="L181" s="261">
        <v>7485</v>
      </c>
      <c r="M181" s="258" t="s">
        <v>14</v>
      </c>
      <c r="O181" s="258" t="str">
        <f t="shared" si="2"/>
        <v>Kantor Daniel-1643</v>
      </c>
    </row>
    <row r="182" spans="1:15" ht="15">
      <c r="A182" s="258" t="s">
        <v>198</v>
      </c>
      <c r="B182" s="258">
        <v>180</v>
      </c>
      <c r="C182" s="258">
        <v>8</v>
      </c>
      <c r="D182" s="258" t="s">
        <v>408</v>
      </c>
      <c r="E182" s="258">
        <v>2189</v>
      </c>
      <c r="F182" s="258" t="s">
        <v>282</v>
      </c>
      <c r="G182" s="261">
        <v>1530</v>
      </c>
      <c r="H182" s="261">
        <v>15115</v>
      </c>
      <c r="I182" s="261" t="s">
        <v>14</v>
      </c>
      <c r="J182" s="261">
        <v>0</v>
      </c>
      <c r="K182" s="258">
        <v>1530</v>
      </c>
      <c r="L182" s="261">
        <v>15115</v>
      </c>
      <c r="M182" s="258" t="s">
        <v>14</v>
      </c>
      <c r="O182" s="258" t="str">
        <f t="shared" si="2"/>
        <v>Mašek Jan-2189</v>
      </c>
    </row>
    <row r="183" spans="1:15" ht="15">
      <c r="A183" s="258" t="s">
        <v>198</v>
      </c>
      <c r="B183" s="258">
        <v>181</v>
      </c>
      <c r="C183" s="258">
        <v>-41</v>
      </c>
      <c r="D183" s="258" t="s">
        <v>556</v>
      </c>
      <c r="E183" s="258">
        <v>2634</v>
      </c>
      <c r="F183" s="258" t="s">
        <v>499</v>
      </c>
      <c r="G183" s="261">
        <v>1514</v>
      </c>
      <c r="H183" s="261">
        <v>6124</v>
      </c>
      <c r="I183" s="258">
        <v>674</v>
      </c>
      <c r="J183" s="258">
        <v>1394</v>
      </c>
      <c r="K183" s="261">
        <v>840</v>
      </c>
      <c r="L183" s="261">
        <v>4730</v>
      </c>
      <c r="M183" s="258" t="s">
        <v>14</v>
      </c>
      <c r="O183" s="258" t="str">
        <f t="shared" si="2"/>
        <v>Trličík Jakub-2634</v>
      </c>
    </row>
    <row r="184" spans="1:15" ht="15">
      <c r="A184" s="258" t="s">
        <v>198</v>
      </c>
      <c r="B184" s="258">
        <v>182</v>
      </c>
      <c r="C184" s="258">
        <v>7</v>
      </c>
      <c r="D184" s="258" t="s">
        <v>309</v>
      </c>
      <c r="E184" s="258">
        <v>1727</v>
      </c>
      <c r="F184" s="258" t="s">
        <v>267</v>
      </c>
      <c r="G184" s="261">
        <v>1511</v>
      </c>
      <c r="H184" s="261">
        <v>12903</v>
      </c>
      <c r="I184" s="258">
        <v>1011</v>
      </c>
      <c r="J184" s="258">
        <v>2218</v>
      </c>
      <c r="K184" s="258">
        <v>500</v>
      </c>
      <c r="L184" s="261">
        <v>10685</v>
      </c>
      <c r="M184" s="258" t="s">
        <v>14</v>
      </c>
      <c r="O184" s="258" t="str">
        <f t="shared" si="2"/>
        <v>Knap Jiří-1727</v>
      </c>
    </row>
    <row r="185" spans="1:15" ht="15">
      <c r="A185" s="258" t="s">
        <v>198</v>
      </c>
      <c r="B185" s="258">
        <v>183</v>
      </c>
      <c r="C185" s="258">
        <v>-4</v>
      </c>
      <c r="D185" s="258" t="s">
        <v>860</v>
      </c>
      <c r="E185" s="258">
        <v>5255</v>
      </c>
      <c r="F185" s="258" t="s">
        <v>261</v>
      </c>
      <c r="G185" s="261">
        <v>1508</v>
      </c>
      <c r="H185" s="261">
        <v>2502</v>
      </c>
      <c r="I185" s="258">
        <v>1063</v>
      </c>
      <c r="J185" s="258">
        <v>2057</v>
      </c>
      <c r="K185" s="258">
        <v>445</v>
      </c>
      <c r="L185" s="261">
        <v>445</v>
      </c>
      <c r="M185" s="258" t="s">
        <v>14</v>
      </c>
      <c r="O185" s="258" t="str">
        <f t="shared" si="2"/>
        <v>Bílek Michal-5255</v>
      </c>
    </row>
    <row r="186" spans="1:15" ht="15">
      <c r="A186" s="258" t="s">
        <v>198</v>
      </c>
      <c r="B186" s="258">
        <v>184</v>
      </c>
      <c r="C186" s="258">
        <v>-30</v>
      </c>
      <c r="D186" s="258" t="s">
        <v>330</v>
      </c>
      <c r="E186" s="258">
        <v>2701</v>
      </c>
      <c r="F186" s="258" t="s">
        <v>219</v>
      </c>
      <c r="G186" s="261">
        <v>1507</v>
      </c>
      <c r="H186" s="261">
        <v>6478</v>
      </c>
      <c r="I186" s="258">
        <v>1357</v>
      </c>
      <c r="J186" s="258">
        <v>4063</v>
      </c>
      <c r="K186" s="261">
        <v>150</v>
      </c>
      <c r="L186" s="261">
        <v>2415</v>
      </c>
      <c r="M186" s="258" t="s">
        <v>14</v>
      </c>
      <c r="O186" s="258" t="str">
        <f t="shared" si="2"/>
        <v>Vágner Jiří-2701</v>
      </c>
    </row>
    <row r="187" spans="1:15" ht="15">
      <c r="A187" s="258" t="s">
        <v>198</v>
      </c>
      <c r="B187" s="258">
        <v>185</v>
      </c>
      <c r="C187" s="258">
        <v>6</v>
      </c>
      <c r="D187" s="258" t="s">
        <v>488</v>
      </c>
      <c r="E187" s="258">
        <v>4049</v>
      </c>
      <c r="F187" s="258" t="s">
        <v>205</v>
      </c>
      <c r="G187" s="261">
        <v>1500</v>
      </c>
      <c r="H187" s="261">
        <v>8505</v>
      </c>
      <c r="I187" s="258" t="s">
        <v>14</v>
      </c>
      <c r="J187" s="258">
        <v>0</v>
      </c>
      <c r="K187" s="261">
        <v>1500</v>
      </c>
      <c r="L187" s="261">
        <v>8505</v>
      </c>
      <c r="M187" s="258" t="s">
        <v>14</v>
      </c>
      <c r="O187" s="258" t="str">
        <f t="shared" si="2"/>
        <v>Trnovec Róbert-4049</v>
      </c>
    </row>
    <row r="188" spans="1:15" ht="15">
      <c r="A188" s="258" t="s">
        <v>198</v>
      </c>
      <c r="B188" s="258">
        <v>186</v>
      </c>
      <c r="C188" s="258">
        <v>4</v>
      </c>
      <c r="D188" s="258" t="s">
        <v>473</v>
      </c>
      <c r="E188" s="258">
        <v>754</v>
      </c>
      <c r="F188" s="258" t="s">
        <v>222</v>
      </c>
      <c r="G188" s="261">
        <v>1500</v>
      </c>
      <c r="H188" s="261">
        <v>15640</v>
      </c>
      <c r="I188" s="258" t="s">
        <v>14</v>
      </c>
      <c r="J188" s="258">
        <v>0</v>
      </c>
      <c r="K188" s="261">
        <v>1500</v>
      </c>
      <c r="L188" s="261">
        <v>15640</v>
      </c>
      <c r="M188" s="258" t="s">
        <v>14</v>
      </c>
      <c r="O188" s="258" t="str">
        <f t="shared" si="2"/>
        <v>Hoffman Petr-754</v>
      </c>
    </row>
    <row r="189" spans="1:15" ht="15">
      <c r="A189" s="258" t="s">
        <v>198</v>
      </c>
      <c r="B189" s="258">
        <v>187</v>
      </c>
      <c r="C189" s="258">
        <v>5</v>
      </c>
      <c r="D189" s="258" t="s">
        <v>380</v>
      </c>
      <c r="E189" s="258">
        <v>1104</v>
      </c>
      <c r="F189" s="258" t="s">
        <v>222</v>
      </c>
      <c r="G189" s="261">
        <v>1490</v>
      </c>
      <c r="H189" s="261">
        <v>11110</v>
      </c>
      <c r="I189" s="258" t="s">
        <v>14</v>
      </c>
      <c r="J189" s="258">
        <v>0</v>
      </c>
      <c r="K189" s="258">
        <v>1490</v>
      </c>
      <c r="L189" s="261">
        <v>11110</v>
      </c>
      <c r="M189" s="258" t="s">
        <v>14</v>
      </c>
      <c r="O189" s="258" t="str">
        <f t="shared" si="2"/>
        <v>Pučelík Martin-1104</v>
      </c>
    </row>
    <row r="190" spans="1:15" ht="15">
      <c r="A190" s="258" t="s">
        <v>198</v>
      </c>
      <c r="B190" s="258">
        <v>188</v>
      </c>
      <c r="C190" s="258">
        <v>5</v>
      </c>
      <c r="D190" s="258" t="s">
        <v>425</v>
      </c>
      <c r="E190" s="258">
        <v>1388</v>
      </c>
      <c r="F190" s="258" t="s">
        <v>364</v>
      </c>
      <c r="G190" s="261">
        <v>1490</v>
      </c>
      <c r="H190" s="261">
        <v>8490</v>
      </c>
      <c r="I190" s="261" t="s">
        <v>14</v>
      </c>
      <c r="J190" s="261">
        <v>0</v>
      </c>
      <c r="K190" s="258">
        <v>1490</v>
      </c>
      <c r="L190" s="258">
        <v>8490</v>
      </c>
      <c r="M190" s="258" t="s">
        <v>14</v>
      </c>
      <c r="O190" s="258" t="str">
        <f t="shared" si="2"/>
        <v>Staszko Bogdan-1388</v>
      </c>
    </row>
    <row r="191" spans="1:15" ht="15">
      <c r="A191" s="258" t="s">
        <v>198</v>
      </c>
      <c r="B191" s="258">
        <v>189</v>
      </c>
      <c r="C191" s="258">
        <v>7</v>
      </c>
      <c r="D191" s="258" t="s">
        <v>919</v>
      </c>
      <c r="E191" s="258">
        <v>4908</v>
      </c>
      <c r="F191" s="258" t="s">
        <v>248</v>
      </c>
      <c r="G191" s="261">
        <v>1484</v>
      </c>
      <c r="H191" s="261">
        <v>1926</v>
      </c>
      <c r="I191" s="261">
        <v>1284</v>
      </c>
      <c r="J191" s="258">
        <v>1638</v>
      </c>
      <c r="K191" s="258">
        <v>200</v>
      </c>
      <c r="L191" s="261">
        <v>288</v>
      </c>
      <c r="M191" s="258" t="s">
        <v>14</v>
      </c>
      <c r="O191" s="258" t="str">
        <f t="shared" si="2"/>
        <v>Jílek Jiří-4908</v>
      </c>
    </row>
    <row r="192" spans="1:15" ht="15">
      <c r="A192" s="258" t="s">
        <v>198</v>
      </c>
      <c r="B192" s="258">
        <v>190</v>
      </c>
      <c r="C192" s="258">
        <v>4</v>
      </c>
      <c r="D192" s="258" t="s">
        <v>583</v>
      </c>
      <c r="E192" s="258">
        <v>512</v>
      </c>
      <c r="F192" s="258" t="s">
        <v>277</v>
      </c>
      <c r="G192" s="261">
        <v>1481</v>
      </c>
      <c r="H192" s="261">
        <v>4493</v>
      </c>
      <c r="I192" s="261">
        <v>1341</v>
      </c>
      <c r="J192" s="258">
        <v>1983</v>
      </c>
      <c r="K192" s="258">
        <v>140</v>
      </c>
      <c r="L192" s="261">
        <v>2510</v>
      </c>
      <c r="M192" s="258" t="s">
        <v>14</v>
      </c>
      <c r="O192" s="258" t="str">
        <f t="shared" si="2"/>
        <v>Filip Roman-512</v>
      </c>
    </row>
    <row r="193" spans="1:15" ht="15">
      <c r="A193" s="258" t="s">
        <v>198</v>
      </c>
      <c r="B193" s="258">
        <v>191</v>
      </c>
      <c r="C193" s="258">
        <v>-44</v>
      </c>
      <c r="D193" s="258" t="s">
        <v>407</v>
      </c>
      <c r="E193" s="258">
        <v>4712</v>
      </c>
      <c r="F193" s="258" t="s">
        <v>219</v>
      </c>
      <c r="G193" s="261">
        <v>1468</v>
      </c>
      <c r="H193" s="261">
        <v>3694</v>
      </c>
      <c r="I193" s="261">
        <v>408</v>
      </c>
      <c r="J193" s="258">
        <v>1129</v>
      </c>
      <c r="K193" s="258">
        <v>1060</v>
      </c>
      <c r="L193" s="261">
        <v>2565</v>
      </c>
      <c r="M193" s="258" t="s">
        <v>14</v>
      </c>
      <c r="O193" s="258" t="str">
        <f t="shared" si="2"/>
        <v>Mastny Jan-4712</v>
      </c>
    </row>
    <row r="194" spans="1:15" ht="15">
      <c r="A194" s="258" t="s">
        <v>198</v>
      </c>
      <c r="B194" s="258">
        <v>192</v>
      </c>
      <c r="C194" s="258">
        <v>-124</v>
      </c>
      <c r="D194" s="258" t="s">
        <v>291</v>
      </c>
      <c r="E194" s="258">
        <v>1156</v>
      </c>
      <c r="F194" s="258" t="s">
        <v>265</v>
      </c>
      <c r="G194" s="261">
        <v>1440</v>
      </c>
      <c r="H194" s="261">
        <v>27088</v>
      </c>
      <c r="I194" s="261" t="s">
        <v>14</v>
      </c>
      <c r="J194" s="261">
        <v>7921</v>
      </c>
      <c r="K194" s="258">
        <v>1440</v>
      </c>
      <c r="L194" s="258">
        <v>19167</v>
      </c>
      <c r="M194" s="258" t="s">
        <v>14</v>
      </c>
      <c r="O194" s="258" t="str">
        <f t="shared" si="2"/>
        <v>Roll Jan-1156</v>
      </c>
    </row>
    <row r="195" spans="1:15" ht="15">
      <c r="A195" s="258" t="s">
        <v>198</v>
      </c>
      <c r="B195" s="258">
        <v>193</v>
      </c>
      <c r="C195" s="258">
        <v>-54</v>
      </c>
      <c r="D195" s="258" t="s">
        <v>546</v>
      </c>
      <c r="E195" s="258">
        <v>1350</v>
      </c>
      <c r="F195" s="258" t="s">
        <v>248</v>
      </c>
      <c r="G195" s="261">
        <v>1423</v>
      </c>
      <c r="H195" s="258">
        <v>2745</v>
      </c>
      <c r="I195" s="261">
        <v>1273</v>
      </c>
      <c r="J195" s="258">
        <v>2115</v>
      </c>
      <c r="K195" s="258">
        <v>150</v>
      </c>
      <c r="L195" s="258">
        <v>630</v>
      </c>
      <c r="M195" s="258" t="s">
        <v>14</v>
      </c>
      <c r="O195" s="258" t="str">
        <f t="shared" si="2"/>
        <v>Sochůrek Martin-1350</v>
      </c>
    </row>
    <row r="196" spans="1:15" ht="15">
      <c r="A196" s="258" t="s">
        <v>198</v>
      </c>
      <c r="B196" s="258">
        <v>194</v>
      </c>
      <c r="C196" s="258">
        <v>-12</v>
      </c>
      <c r="D196" s="258" t="s">
        <v>858</v>
      </c>
      <c r="E196" s="258">
        <v>5165</v>
      </c>
      <c r="F196" s="258" t="s">
        <v>285</v>
      </c>
      <c r="G196" s="261">
        <v>1418</v>
      </c>
      <c r="H196" s="261">
        <v>2816</v>
      </c>
      <c r="I196" s="258">
        <v>1218</v>
      </c>
      <c r="J196" s="258">
        <v>2596</v>
      </c>
      <c r="K196" s="261">
        <v>200</v>
      </c>
      <c r="L196" s="261">
        <v>220</v>
      </c>
      <c r="M196" s="258" t="s">
        <v>14</v>
      </c>
      <c r="O196" s="258" t="str">
        <f aca="true" t="shared" si="3" ref="O196:O259">MID(D196,1,SEARCH(" ",D196))&amp;MID(D196,SEARCH(" ",D196)+1,IF(ISERROR(SEARCH(",",D196)-SEARCH(" ",D196)-1),SEARCH("(",D196)-SEARCH(" ",D196)-1,SEARCH(",",D196)-SEARCH(" ",D196)-1))&amp;"-"&amp;E196</f>
        <v>Hamřík Milan-5165</v>
      </c>
    </row>
    <row r="197" spans="1:15" ht="15">
      <c r="A197" s="258" t="s">
        <v>198</v>
      </c>
      <c r="B197" s="258">
        <v>195</v>
      </c>
      <c r="C197" s="258">
        <v>-42</v>
      </c>
      <c r="D197" s="258" t="s">
        <v>398</v>
      </c>
      <c r="E197" s="258">
        <v>3699</v>
      </c>
      <c r="F197" s="258" t="s">
        <v>323</v>
      </c>
      <c r="G197" s="261">
        <v>1403</v>
      </c>
      <c r="H197" s="261">
        <v>5822</v>
      </c>
      <c r="I197" s="261">
        <v>733</v>
      </c>
      <c r="J197" s="261">
        <v>3028</v>
      </c>
      <c r="K197" s="258">
        <v>670</v>
      </c>
      <c r="L197" s="261">
        <v>2794</v>
      </c>
      <c r="M197" s="258" t="s">
        <v>14</v>
      </c>
      <c r="O197" s="258" t="str">
        <f t="shared" si="3"/>
        <v>Zajícová Alena-3699</v>
      </c>
    </row>
    <row r="198" spans="1:15" ht="15">
      <c r="A198" s="258" t="s">
        <v>198</v>
      </c>
      <c r="B198" s="258">
        <v>196</v>
      </c>
      <c r="C198" s="258">
        <v>43</v>
      </c>
      <c r="D198" s="258" t="s">
        <v>1034</v>
      </c>
      <c r="E198" s="258">
        <v>5116</v>
      </c>
      <c r="F198" s="258" t="s">
        <v>366</v>
      </c>
      <c r="G198" s="261">
        <v>1401</v>
      </c>
      <c r="H198" s="261">
        <v>1715</v>
      </c>
      <c r="I198" s="258">
        <v>1401</v>
      </c>
      <c r="J198" s="258">
        <v>1715</v>
      </c>
      <c r="K198" s="261" t="s">
        <v>14</v>
      </c>
      <c r="L198" s="261" t="s">
        <v>14</v>
      </c>
      <c r="M198" s="258" t="s">
        <v>14</v>
      </c>
      <c r="O198" s="258" t="str">
        <f t="shared" si="3"/>
        <v>Dudešek Radek-5116</v>
      </c>
    </row>
    <row r="199" spans="1:15" ht="15">
      <c r="A199" s="258" t="s">
        <v>198</v>
      </c>
      <c r="B199" s="258">
        <v>197</v>
      </c>
      <c r="C199" s="258">
        <v>57</v>
      </c>
      <c r="D199" s="258" t="s">
        <v>536</v>
      </c>
      <c r="E199" s="258">
        <v>4063</v>
      </c>
      <c r="F199" s="258" t="s">
        <v>285</v>
      </c>
      <c r="G199" s="261">
        <v>1396</v>
      </c>
      <c r="H199" s="261">
        <v>2013</v>
      </c>
      <c r="I199" s="258">
        <v>1116</v>
      </c>
      <c r="J199" s="258">
        <v>1116</v>
      </c>
      <c r="K199" s="261">
        <v>280</v>
      </c>
      <c r="L199" s="261">
        <v>897</v>
      </c>
      <c r="M199" s="258" t="s">
        <v>14</v>
      </c>
      <c r="O199" s="258" t="str">
        <f t="shared" si="3"/>
        <v>Dziak Pavel-4063</v>
      </c>
    </row>
    <row r="200" spans="1:15" ht="15">
      <c r="A200" s="258" t="s">
        <v>198</v>
      </c>
      <c r="B200" s="258">
        <v>198</v>
      </c>
      <c r="C200" s="258">
        <v>12</v>
      </c>
      <c r="D200" s="258" t="s">
        <v>897</v>
      </c>
      <c r="E200" s="258">
        <v>5178</v>
      </c>
      <c r="F200" s="258" t="s">
        <v>312</v>
      </c>
      <c r="G200" s="261">
        <v>1394</v>
      </c>
      <c r="H200" s="261">
        <v>1805</v>
      </c>
      <c r="I200" s="261">
        <v>1274</v>
      </c>
      <c r="J200" s="261">
        <v>1595</v>
      </c>
      <c r="K200" s="258">
        <v>120</v>
      </c>
      <c r="L200" s="258">
        <v>210</v>
      </c>
      <c r="M200" s="258" t="s">
        <v>14</v>
      </c>
      <c r="O200" s="258" t="str">
        <f t="shared" si="3"/>
        <v>Zajkr Bohuslav-5178</v>
      </c>
    </row>
    <row r="201" spans="1:15" ht="15">
      <c r="A201" s="258" t="s">
        <v>198</v>
      </c>
      <c r="B201" s="258">
        <v>199</v>
      </c>
      <c r="C201" s="258">
        <v>1</v>
      </c>
      <c r="D201" s="258" t="s">
        <v>424</v>
      </c>
      <c r="E201" s="258">
        <v>622</v>
      </c>
      <c r="F201" s="258" t="s">
        <v>366</v>
      </c>
      <c r="G201" s="261">
        <v>1380</v>
      </c>
      <c r="H201" s="258">
        <v>10415</v>
      </c>
      <c r="I201" s="261" t="s">
        <v>14</v>
      </c>
      <c r="J201" s="258">
        <v>0</v>
      </c>
      <c r="K201" s="258">
        <v>1380</v>
      </c>
      <c r="L201" s="258">
        <v>10415</v>
      </c>
      <c r="M201" s="258" t="s">
        <v>14</v>
      </c>
      <c r="O201" s="258" t="str">
        <f t="shared" si="3"/>
        <v>Gříbek Martin-622</v>
      </c>
    </row>
    <row r="202" spans="1:15" ht="15">
      <c r="A202" s="258" t="s">
        <v>198</v>
      </c>
      <c r="B202" s="258">
        <v>200</v>
      </c>
      <c r="C202" s="258">
        <v>1</v>
      </c>
      <c r="D202" s="258" t="s">
        <v>676</v>
      </c>
      <c r="E202" s="258">
        <v>1738</v>
      </c>
      <c r="F202" s="258" t="s">
        <v>248</v>
      </c>
      <c r="G202" s="261">
        <v>1376</v>
      </c>
      <c r="H202" s="261">
        <v>6066</v>
      </c>
      <c r="I202" s="258">
        <v>1016</v>
      </c>
      <c r="J202" s="258">
        <v>1016</v>
      </c>
      <c r="K202" s="261">
        <v>360</v>
      </c>
      <c r="L202" s="261">
        <v>5050</v>
      </c>
      <c r="M202" s="258" t="s">
        <v>14</v>
      </c>
      <c r="O202" s="258" t="str">
        <f t="shared" si="3"/>
        <v>Kobera Patrik-1738</v>
      </c>
    </row>
    <row r="203" spans="1:15" ht="15">
      <c r="A203" s="258" t="s">
        <v>198</v>
      </c>
      <c r="B203" s="258">
        <v>201</v>
      </c>
      <c r="C203" s="258">
        <v>1</v>
      </c>
      <c r="D203" s="258" t="s">
        <v>471</v>
      </c>
      <c r="E203" s="258">
        <v>3981</v>
      </c>
      <c r="F203" s="258" t="s">
        <v>265</v>
      </c>
      <c r="G203" s="261">
        <v>1375</v>
      </c>
      <c r="H203" s="261">
        <v>4196</v>
      </c>
      <c r="I203" s="261">
        <v>1097</v>
      </c>
      <c r="J203" s="258">
        <v>1429</v>
      </c>
      <c r="K203" s="258">
        <v>278</v>
      </c>
      <c r="L203" s="261">
        <v>2767</v>
      </c>
      <c r="M203" s="258" t="s">
        <v>14</v>
      </c>
      <c r="O203" s="258" t="str">
        <f t="shared" si="3"/>
        <v>Šmíd Roman-3981</v>
      </c>
    </row>
    <row r="204" spans="1:15" ht="15">
      <c r="A204" s="258" t="s">
        <v>198</v>
      </c>
      <c r="B204" s="258">
        <v>202</v>
      </c>
      <c r="C204" s="258">
        <v>3</v>
      </c>
      <c r="D204" s="258" t="s">
        <v>400</v>
      </c>
      <c r="E204" s="258">
        <v>2665</v>
      </c>
      <c r="F204" s="258" t="s">
        <v>181</v>
      </c>
      <c r="G204" s="261">
        <v>1335</v>
      </c>
      <c r="H204" s="261">
        <v>4911</v>
      </c>
      <c r="I204" s="261">
        <v>605</v>
      </c>
      <c r="J204" s="258">
        <v>1210</v>
      </c>
      <c r="K204" s="258">
        <v>730</v>
      </c>
      <c r="L204" s="261">
        <v>3701</v>
      </c>
      <c r="M204" s="258" t="s">
        <v>14</v>
      </c>
      <c r="O204" s="258" t="str">
        <f t="shared" si="3"/>
        <v>Turský Robert-2665</v>
      </c>
    </row>
    <row r="205" spans="1:15" ht="15">
      <c r="A205" s="258" t="s">
        <v>198</v>
      </c>
      <c r="B205" s="258">
        <v>203</v>
      </c>
      <c r="C205" s="258">
        <v>-6</v>
      </c>
      <c r="D205" s="258" t="s">
        <v>454</v>
      </c>
      <c r="E205" s="258">
        <v>4917</v>
      </c>
      <c r="F205" s="258" t="s">
        <v>293</v>
      </c>
      <c r="G205" s="261">
        <v>1335</v>
      </c>
      <c r="H205" s="261">
        <v>3324</v>
      </c>
      <c r="I205" s="258">
        <v>1015</v>
      </c>
      <c r="J205" s="258">
        <v>1669</v>
      </c>
      <c r="K205" s="258">
        <v>320</v>
      </c>
      <c r="L205" s="261">
        <v>1655</v>
      </c>
      <c r="M205" s="258" t="s">
        <v>14</v>
      </c>
      <c r="O205" s="258" t="str">
        <f t="shared" si="3"/>
        <v>Marek Roman-4917</v>
      </c>
    </row>
    <row r="206" spans="1:15" ht="15">
      <c r="A206" s="258" t="s">
        <v>198</v>
      </c>
      <c r="B206" s="258">
        <v>204</v>
      </c>
      <c r="C206" s="258">
        <v>-6</v>
      </c>
      <c r="D206" s="258" t="s">
        <v>523</v>
      </c>
      <c r="E206" s="258">
        <v>5158</v>
      </c>
      <c r="F206" s="258" t="s">
        <v>181</v>
      </c>
      <c r="G206" s="261">
        <v>1322</v>
      </c>
      <c r="H206" s="261">
        <v>2685</v>
      </c>
      <c r="I206" s="258">
        <v>1052</v>
      </c>
      <c r="J206" s="258">
        <v>2295</v>
      </c>
      <c r="K206" s="258">
        <v>270</v>
      </c>
      <c r="L206" s="261">
        <v>390</v>
      </c>
      <c r="M206" s="258" t="s">
        <v>14</v>
      </c>
      <c r="O206" s="258" t="str">
        <f t="shared" si="3"/>
        <v>Němeček Ladislav-5158</v>
      </c>
    </row>
    <row r="207" spans="1:15" ht="15">
      <c r="A207" s="258" t="s">
        <v>198</v>
      </c>
      <c r="B207" s="258">
        <v>205</v>
      </c>
      <c r="C207" s="258">
        <v>3</v>
      </c>
      <c r="D207" s="258" t="s">
        <v>929</v>
      </c>
      <c r="E207" s="258">
        <v>3344</v>
      </c>
      <c r="F207" s="258" t="s">
        <v>265</v>
      </c>
      <c r="G207" s="261">
        <v>1320</v>
      </c>
      <c r="H207" s="261">
        <v>1320</v>
      </c>
      <c r="I207" s="261" t="s">
        <v>14</v>
      </c>
      <c r="J207" s="258">
        <v>0</v>
      </c>
      <c r="K207" s="258">
        <v>1320</v>
      </c>
      <c r="L207" s="261">
        <v>1320</v>
      </c>
      <c r="M207" s="258" t="s">
        <v>14</v>
      </c>
      <c r="O207" s="258" t="str">
        <f t="shared" si="3"/>
        <v>Kubáňová Zuzana-3344</v>
      </c>
    </row>
    <row r="208" spans="1:15" ht="15">
      <c r="A208" s="258" t="s">
        <v>198</v>
      </c>
      <c r="B208" s="258">
        <v>206</v>
      </c>
      <c r="C208" s="258">
        <v>3</v>
      </c>
      <c r="D208" s="258" t="s">
        <v>558</v>
      </c>
      <c r="E208" s="258">
        <v>4231</v>
      </c>
      <c r="F208" s="258" t="s">
        <v>275</v>
      </c>
      <c r="G208" s="261">
        <v>1310</v>
      </c>
      <c r="H208" s="261">
        <v>9665</v>
      </c>
      <c r="I208" s="258" t="s">
        <v>14</v>
      </c>
      <c r="J208" s="258">
        <v>0</v>
      </c>
      <c r="K208" s="258">
        <v>1310</v>
      </c>
      <c r="L208" s="261">
        <v>9665</v>
      </c>
      <c r="M208" s="258" t="s">
        <v>14</v>
      </c>
      <c r="O208" s="258" t="str">
        <f t="shared" si="3"/>
        <v>Blažek Miroslav-4231</v>
      </c>
    </row>
    <row r="209" spans="1:15" ht="15">
      <c r="A209" s="258" t="s">
        <v>198</v>
      </c>
      <c r="B209" s="258">
        <v>207</v>
      </c>
      <c r="C209" s="258">
        <v>4</v>
      </c>
      <c r="D209" s="258" t="s">
        <v>850</v>
      </c>
      <c r="E209" s="258">
        <v>730</v>
      </c>
      <c r="F209" s="258" t="s">
        <v>252</v>
      </c>
      <c r="G209" s="261">
        <v>1297</v>
      </c>
      <c r="H209" s="261">
        <v>5160</v>
      </c>
      <c r="I209" s="261">
        <v>947</v>
      </c>
      <c r="J209" s="261">
        <v>1625</v>
      </c>
      <c r="K209" s="258">
        <v>350</v>
      </c>
      <c r="L209" s="261">
        <v>3535</v>
      </c>
      <c r="M209" s="258" t="s">
        <v>14</v>
      </c>
      <c r="O209" s="258" t="str">
        <f t="shared" si="3"/>
        <v>Hlásek Miroslav-730</v>
      </c>
    </row>
    <row r="210" spans="1:15" ht="15">
      <c r="A210" s="258" t="s">
        <v>198</v>
      </c>
      <c r="B210" s="258">
        <v>208</v>
      </c>
      <c r="C210" s="258">
        <v>27</v>
      </c>
      <c r="D210" s="258" t="s">
        <v>456</v>
      </c>
      <c r="E210" s="258">
        <v>4118</v>
      </c>
      <c r="F210" s="258" t="s">
        <v>181</v>
      </c>
      <c r="G210" s="261">
        <v>1281</v>
      </c>
      <c r="H210" s="261">
        <v>4285</v>
      </c>
      <c r="I210" s="258">
        <v>781</v>
      </c>
      <c r="J210" s="258">
        <v>1385</v>
      </c>
      <c r="K210" s="261">
        <v>500</v>
      </c>
      <c r="L210" s="261">
        <v>2900</v>
      </c>
      <c r="M210" s="258" t="s">
        <v>14</v>
      </c>
      <c r="O210" s="258" t="str">
        <f t="shared" si="3"/>
        <v>Král Luděk-4118</v>
      </c>
    </row>
    <row r="211" spans="1:15" ht="15">
      <c r="A211" s="258" t="s">
        <v>198</v>
      </c>
      <c r="B211" s="258">
        <v>209</v>
      </c>
      <c r="C211" s="258">
        <v>-6</v>
      </c>
      <c r="D211" s="258" t="s">
        <v>378</v>
      </c>
      <c r="E211" s="258">
        <v>4865</v>
      </c>
      <c r="F211" s="258" t="s">
        <v>323</v>
      </c>
      <c r="G211" s="261">
        <v>1265</v>
      </c>
      <c r="H211" s="261">
        <v>2837</v>
      </c>
      <c r="I211" s="258">
        <v>1115</v>
      </c>
      <c r="J211" s="258">
        <v>2567</v>
      </c>
      <c r="K211" s="261">
        <v>150</v>
      </c>
      <c r="L211" s="261">
        <v>270</v>
      </c>
      <c r="M211" s="258" t="s">
        <v>14</v>
      </c>
      <c r="O211" s="258" t="str">
        <f t="shared" si="3"/>
        <v>Holub Štěpán-4865</v>
      </c>
    </row>
    <row r="212" spans="1:15" ht="15">
      <c r="A212" s="258" t="s">
        <v>198</v>
      </c>
      <c r="B212" s="258">
        <v>210</v>
      </c>
      <c r="C212" s="258">
        <v>-48</v>
      </c>
      <c r="D212" s="258" t="s">
        <v>381</v>
      </c>
      <c r="E212" s="258">
        <v>1492</v>
      </c>
      <c r="F212" s="258" t="s">
        <v>347</v>
      </c>
      <c r="G212" s="261">
        <v>1259</v>
      </c>
      <c r="H212" s="261">
        <v>8204</v>
      </c>
      <c r="I212" s="258">
        <v>1059</v>
      </c>
      <c r="J212" s="258">
        <v>3214</v>
      </c>
      <c r="K212" s="258">
        <v>200</v>
      </c>
      <c r="L212" s="258">
        <v>4990</v>
      </c>
      <c r="M212" s="258" t="s">
        <v>14</v>
      </c>
      <c r="O212" s="258" t="str">
        <f t="shared" si="3"/>
        <v>Šenkeřík Miroslav-1492</v>
      </c>
    </row>
    <row r="213" spans="1:15" ht="15">
      <c r="A213" s="258" t="s">
        <v>198</v>
      </c>
      <c r="B213" s="258">
        <v>211</v>
      </c>
      <c r="C213" s="258">
        <v>4</v>
      </c>
      <c r="D213" s="258" t="s">
        <v>551</v>
      </c>
      <c r="E213" s="258">
        <v>1213</v>
      </c>
      <c r="F213" s="258" t="s">
        <v>230</v>
      </c>
      <c r="G213" s="261">
        <v>1250</v>
      </c>
      <c r="H213" s="261">
        <v>6810</v>
      </c>
      <c r="I213" s="258" t="s">
        <v>14</v>
      </c>
      <c r="J213" s="258">
        <v>0</v>
      </c>
      <c r="K213" s="261">
        <v>1250</v>
      </c>
      <c r="L213" s="261">
        <v>6810</v>
      </c>
      <c r="M213" s="258" t="s">
        <v>14</v>
      </c>
      <c r="O213" s="258" t="str">
        <f t="shared" si="3"/>
        <v>Říha Jan-1213</v>
      </c>
    </row>
    <row r="214" spans="1:15" ht="15">
      <c r="A214" s="258" t="s">
        <v>198</v>
      </c>
      <c r="B214" s="258">
        <v>212</v>
      </c>
      <c r="C214" s="258">
        <v>4</v>
      </c>
      <c r="D214" s="258" t="s">
        <v>451</v>
      </c>
      <c r="E214" s="258">
        <v>3587</v>
      </c>
      <c r="F214" s="258" t="s">
        <v>235</v>
      </c>
      <c r="G214" s="261">
        <v>1250</v>
      </c>
      <c r="H214" s="261">
        <v>1700</v>
      </c>
      <c r="I214" s="258" t="s">
        <v>14</v>
      </c>
      <c r="J214" s="258">
        <v>0</v>
      </c>
      <c r="K214" s="261">
        <v>1250</v>
      </c>
      <c r="L214" s="261">
        <v>1700</v>
      </c>
      <c r="M214" s="258" t="s">
        <v>14</v>
      </c>
      <c r="O214" s="258" t="str">
        <f t="shared" si="3"/>
        <v>Svobodová Tereza-3587</v>
      </c>
    </row>
    <row r="215" spans="1:15" ht="15">
      <c r="A215" s="258" t="s">
        <v>198</v>
      </c>
      <c r="B215" s="258">
        <v>213</v>
      </c>
      <c r="C215" s="258">
        <v>15</v>
      </c>
      <c r="D215" s="258" t="s">
        <v>717</v>
      </c>
      <c r="E215" s="258">
        <v>4916</v>
      </c>
      <c r="F215" s="258" t="s">
        <v>293</v>
      </c>
      <c r="G215" s="261">
        <v>1248</v>
      </c>
      <c r="H215" s="261">
        <v>1983</v>
      </c>
      <c r="I215" s="258">
        <v>968</v>
      </c>
      <c r="J215" s="258">
        <v>1508</v>
      </c>
      <c r="K215" s="261">
        <v>280</v>
      </c>
      <c r="L215" s="261">
        <v>475</v>
      </c>
      <c r="M215" s="258" t="s">
        <v>14</v>
      </c>
      <c r="O215" s="258" t="str">
        <f t="shared" si="3"/>
        <v>Hlisnikovský Petr-4916</v>
      </c>
    </row>
    <row r="216" spans="1:15" ht="15">
      <c r="A216" s="258" t="s">
        <v>198</v>
      </c>
      <c r="B216" s="258">
        <v>214</v>
      </c>
      <c r="C216" s="258">
        <v>130</v>
      </c>
      <c r="D216" s="258" t="s">
        <v>428</v>
      </c>
      <c r="E216" s="258">
        <v>2432</v>
      </c>
      <c r="F216" s="258" t="s">
        <v>230</v>
      </c>
      <c r="G216" s="261">
        <v>1247</v>
      </c>
      <c r="H216" s="261">
        <v>3651</v>
      </c>
      <c r="I216" s="258">
        <v>1047</v>
      </c>
      <c r="J216" s="258">
        <v>1741</v>
      </c>
      <c r="K216" s="261">
        <v>200</v>
      </c>
      <c r="L216" s="261">
        <v>1910</v>
      </c>
      <c r="M216" s="258" t="s">
        <v>14</v>
      </c>
      <c r="O216" s="258" t="str">
        <f t="shared" si="3"/>
        <v>Ondruška Miroslav-2432</v>
      </c>
    </row>
    <row r="217" spans="1:15" ht="15">
      <c r="A217" s="258" t="s">
        <v>198</v>
      </c>
      <c r="B217" s="258">
        <v>215</v>
      </c>
      <c r="C217" s="258">
        <v>2</v>
      </c>
      <c r="D217" s="258" t="s">
        <v>600</v>
      </c>
      <c r="E217" s="258">
        <v>4931</v>
      </c>
      <c r="F217" s="258" t="s">
        <v>267</v>
      </c>
      <c r="G217" s="261">
        <v>1244</v>
      </c>
      <c r="H217" s="261">
        <v>2089</v>
      </c>
      <c r="I217" s="258">
        <v>1044</v>
      </c>
      <c r="J217" s="258">
        <v>1044</v>
      </c>
      <c r="K217" s="261">
        <v>200</v>
      </c>
      <c r="L217" s="261">
        <v>1045</v>
      </c>
      <c r="M217" s="258" t="s">
        <v>14</v>
      </c>
      <c r="O217" s="258" t="str">
        <f t="shared" si="3"/>
        <v>Málek Jan-4931</v>
      </c>
    </row>
    <row r="218" spans="1:15" ht="15">
      <c r="A218" s="258" t="s">
        <v>198</v>
      </c>
      <c r="B218" s="258">
        <v>216</v>
      </c>
      <c r="C218" s="258">
        <v>2</v>
      </c>
      <c r="D218" s="258" t="s">
        <v>397</v>
      </c>
      <c r="E218" s="258">
        <v>1614</v>
      </c>
      <c r="F218" s="258" t="s">
        <v>347</v>
      </c>
      <c r="G218" s="261">
        <v>1230</v>
      </c>
      <c r="H218" s="261">
        <v>14380</v>
      </c>
      <c r="I218" s="258" t="s">
        <v>14</v>
      </c>
      <c r="J218" s="258">
        <v>0</v>
      </c>
      <c r="K218" s="261">
        <v>1230</v>
      </c>
      <c r="L218" s="261">
        <v>14380</v>
      </c>
      <c r="M218" s="258" t="s">
        <v>14</v>
      </c>
      <c r="O218" s="258" t="str">
        <f t="shared" si="3"/>
        <v>Jurčík Stanislav-1614</v>
      </c>
    </row>
    <row r="219" spans="1:15" ht="15">
      <c r="A219" s="258" t="s">
        <v>198</v>
      </c>
      <c r="B219" s="258">
        <v>217</v>
      </c>
      <c r="C219" s="258">
        <v>-76</v>
      </c>
      <c r="D219" s="258" t="s">
        <v>382</v>
      </c>
      <c r="E219" s="258">
        <v>4066</v>
      </c>
      <c r="F219" s="258" t="s">
        <v>224</v>
      </c>
      <c r="G219" s="261">
        <v>1227</v>
      </c>
      <c r="H219" s="261">
        <v>8452</v>
      </c>
      <c r="I219" s="258">
        <v>1227</v>
      </c>
      <c r="J219" s="258">
        <v>4097</v>
      </c>
      <c r="K219" s="258" t="s">
        <v>14</v>
      </c>
      <c r="L219" s="261">
        <v>4355</v>
      </c>
      <c r="M219" s="258" t="s">
        <v>14</v>
      </c>
      <c r="O219" s="258" t="str">
        <f t="shared" si="3"/>
        <v>Sikora Miroslav-4066</v>
      </c>
    </row>
    <row r="220" spans="1:15" ht="15">
      <c r="A220" s="258" t="s">
        <v>198</v>
      </c>
      <c r="B220" s="258">
        <v>218</v>
      </c>
      <c r="C220" s="258">
        <v>1</v>
      </c>
      <c r="D220" s="258" t="s">
        <v>552</v>
      </c>
      <c r="E220" s="258">
        <v>1827</v>
      </c>
      <c r="F220" s="258" t="s">
        <v>233</v>
      </c>
      <c r="G220" s="261">
        <v>1227</v>
      </c>
      <c r="H220" s="261">
        <v>4789</v>
      </c>
      <c r="I220" s="258">
        <v>537</v>
      </c>
      <c r="J220" s="258">
        <v>537</v>
      </c>
      <c r="K220" s="258">
        <v>690</v>
      </c>
      <c r="L220" s="258">
        <v>4252</v>
      </c>
      <c r="M220" s="258" t="s">
        <v>14</v>
      </c>
      <c r="O220" s="258" t="str">
        <f t="shared" si="3"/>
        <v>Koša Martin-1827</v>
      </c>
    </row>
    <row r="221" spans="1:15" ht="15">
      <c r="A221" s="258" t="s">
        <v>198</v>
      </c>
      <c r="B221" s="258">
        <v>219</v>
      </c>
      <c r="C221" s="258">
        <v>-51</v>
      </c>
      <c r="D221" s="258" t="s">
        <v>435</v>
      </c>
      <c r="E221" s="258">
        <v>4945</v>
      </c>
      <c r="F221" s="258" t="s">
        <v>326</v>
      </c>
      <c r="G221" s="261">
        <v>1224</v>
      </c>
      <c r="H221" s="261">
        <v>3581</v>
      </c>
      <c r="I221" s="258">
        <v>464</v>
      </c>
      <c r="J221" s="258">
        <v>1811</v>
      </c>
      <c r="K221" s="258">
        <v>760</v>
      </c>
      <c r="L221" s="261">
        <v>1770</v>
      </c>
      <c r="M221" s="258" t="s">
        <v>14</v>
      </c>
      <c r="O221" s="258" t="str">
        <f t="shared" si="3"/>
        <v>Ujfaluši Marcel-4945</v>
      </c>
    </row>
    <row r="222" spans="1:15" ht="15">
      <c r="A222" s="258" t="s">
        <v>198</v>
      </c>
      <c r="B222" s="258">
        <v>220</v>
      </c>
      <c r="D222" s="258" t="s">
        <v>307</v>
      </c>
      <c r="E222" s="258">
        <v>2530</v>
      </c>
      <c r="F222" s="258" t="s">
        <v>267</v>
      </c>
      <c r="G222" s="261">
        <v>1220</v>
      </c>
      <c r="H222" s="261">
        <v>7960</v>
      </c>
      <c r="I222" s="258" t="s">
        <v>14</v>
      </c>
      <c r="J222" s="258">
        <v>0</v>
      </c>
      <c r="K222" s="258">
        <v>1220</v>
      </c>
      <c r="L222" s="261">
        <v>7960</v>
      </c>
      <c r="M222" s="258" t="s">
        <v>14</v>
      </c>
      <c r="O222" s="258" t="str">
        <f t="shared" si="3"/>
        <v>Štěpán Martin-2530</v>
      </c>
    </row>
    <row r="223" spans="1:15" ht="15">
      <c r="A223" s="258" t="s">
        <v>198</v>
      </c>
      <c r="B223" s="258">
        <v>221</v>
      </c>
      <c r="C223" s="258">
        <v>1</v>
      </c>
      <c r="D223" s="258" t="s">
        <v>295</v>
      </c>
      <c r="E223" s="258">
        <v>2161</v>
      </c>
      <c r="F223" s="258" t="s">
        <v>255</v>
      </c>
      <c r="G223" s="261">
        <v>1200</v>
      </c>
      <c r="H223" s="261">
        <v>20804</v>
      </c>
      <c r="I223" s="258" t="s">
        <v>14</v>
      </c>
      <c r="J223" s="258">
        <v>1454</v>
      </c>
      <c r="K223" s="258">
        <v>1200</v>
      </c>
      <c r="L223" s="261">
        <v>19350</v>
      </c>
      <c r="M223" s="258" t="s">
        <v>14</v>
      </c>
      <c r="O223" s="258" t="str">
        <f t="shared" si="3"/>
        <v>Marko Štěpán-2161</v>
      </c>
    </row>
    <row r="224" spans="1:15" ht="15">
      <c r="A224" s="258" t="s">
        <v>198</v>
      </c>
      <c r="B224" s="258">
        <v>222</v>
      </c>
      <c r="C224" s="258">
        <v>-78</v>
      </c>
      <c r="D224" s="258" t="s">
        <v>300</v>
      </c>
      <c r="E224" s="258">
        <v>1781</v>
      </c>
      <c r="F224" s="258" t="s">
        <v>301</v>
      </c>
      <c r="G224" s="261">
        <v>1200</v>
      </c>
      <c r="H224" s="261">
        <v>7158</v>
      </c>
      <c r="I224" s="258" t="s">
        <v>14</v>
      </c>
      <c r="J224" s="258">
        <v>1023</v>
      </c>
      <c r="K224" s="258">
        <v>1200</v>
      </c>
      <c r="L224" s="261">
        <v>6135</v>
      </c>
      <c r="M224" s="258" t="s">
        <v>14</v>
      </c>
      <c r="O224" s="258" t="str">
        <f t="shared" si="3"/>
        <v>Kolomičenko Vojtěch-1781</v>
      </c>
    </row>
    <row r="225" spans="1:15" ht="15">
      <c r="A225" s="258" t="s">
        <v>198</v>
      </c>
      <c r="B225" s="258">
        <v>223</v>
      </c>
      <c r="C225" s="258">
        <v>-63</v>
      </c>
      <c r="D225" s="258" t="s">
        <v>585</v>
      </c>
      <c r="E225" s="258">
        <v>705</v>
      </c>
      <c r="F225" s="258" t="s">
        <v>213</v>
      </c>
      <c r="G225" s="261">
        <v>1200</v>
      </c>
      <c r="H225" s="261">
        <v>5900</v>
      </c>
      <c r="I225" s="258" t="s">
        <v>14</v>
      </c>
      <c r="J225" s="258">
        <v>787</v>
      </c>
      <c r="K225" s="258">
        <v>1200</v>
      </c>
      <c r="L225" s="261">
        <v>5113</v>
      </c>
      <c r="M225" s="258" t="s">
        <v>14</v>
      </c>
      <c r="O225" s="258" t="str">
        <f t="shared" si="3"/>
        <v>Hepnar Ondřej-705</v>
      </c>
    </row>
    <row r="226" spans="1:15" ht="15">
      <c r="A226" s="258" t="s">
        <v>198</v>
      </c>
      <c r="B226" s="258">
        <v>224</v>
      </c>
      <c r="C226" s="258">
        <v>-1</v>
      </c>
      <c r="D226" s="258" t="s">
        <v>327</v>
      </c>
      <c r="E226" s="258">
        <v>5232</v>
      </c>
      <c r="F226" s="258" t="s">
        <v>209</v>
      </c>
      <c r="G226" s="261">
        <v>1200</v>
      </c>
      <c r="H226" s="261">
        <v>4269</v>
      </c>
      <c r="I226" s="261" t="s">
        <v>14</v>
      </c>
      <c r="J226" s="258">
        <v>3069</v>
      </c>
      <c r="K226" s="258">
        <v>1200</v>
      </c>
      <c r="L226" s="261">
        <v>1200</v>
      </c>
      <c r="M226" s="258" t="s">
        <v>14</v>
      </c>
      <c r="O226" s="258" t="str">
        <f t="shared" si="3"/>
        <v>Kotra Mateusz-5232</v>
      </c>
    </row>
    <row r="227" spans="1:15" ht="15">
      <c r="A227" s="258" t="s">
        <v>198</v>
      </c>
      <c r="B227" s="258">
        <v>225</v>
      </c>
      <c r="C227" s="258">
        <v>84</v>
      </c>
      <c r="D227" s="258" t="s">
        <v>429</v>
      </c>
      <c r="E227" s="258">
        <v>4591</v>
      </c>
      <c r="F227" s="258" t="s">
        <v>345</v>
      </c>
      <c r="G227" s="261">
        <v>1183</v>
      </c>
      <c r="H227" s="261">
        <v>3853</v>
      </c>
      <c r="I227" s="258">
        <v>833</v>
      </c>
      <c r="J227" s="258">
        <v>833</v>
      </c>
      <c r="K227" s="261">
        <v>350</v>
      </c>
      <c r="L227" s="261">
        <v>3020</v>
      </c>
      <c r="M227" s="258" t="s">
        <v>14</v>
      </c>
      <c r="O227" s="258" t="str">
        <f t="shared" si="3"/>
        <v>Ščučinský Petr-4591</v>
      </c>
    </row>
    <row r="228" spans="1:15" ht="15">
      <c r="A228" s="258" t="s">
        <v>198</v>
      </c>
      <c r="B228" s="258">
        <v>226</v>
      </c>
      <c r="C228" s="258">
        <v>-2</v>
      </c>
      <c r="D228" s="258" t="s">
        <v>455</v>
      </c>
      <c r="E228" s="258">
        <v>2019</v>
      </c>
      <c r="F228" s="258" t="s">
        <v>222</v>
      </c>
      <c r="G228" s="261">
        <v>1180</v>
      </c>
      <c r="H228" s="261">
        <v>6605</v>
      </c>
      <c r="I228" s="258" t="s">
        <v>14</v>
      </c>
      <c r="J228" s="258">
        <v>0</v>
      </c>
      <c r="K228" s="261">
        <v>1180</v>
      </c>
      <c r="L228" s="261">
        <v>6605</v>
      </c>
      <c r="M228" s="258" t="s">
        <v>14</v>
      </c>
      <c r="O228" s="258" t="str">
        <f t="shared" si="3"/>
        <v>Kysela Pavel-2019</v>
      </c>
    </row>
    <row r="229" spans="1:15" ht="15">
      <c r="A229" s="258" t="s">
        <v>198</v>
      </c>
      <c r="B229" s="258">
        <v>227</v>
      </c>
      <c r="C229" s="258">
        <v>15</v>
      </c>
      <c r="D229" s="258" t="s">
        <v>503</v>
      </c>
      <c r="E229" s="258">
        <v>3875</v>
      </c>
      <c r="F229" s="258" t="s">
        <v>228</v>
      </c>
      <c r="G229" s="261">
        <v>1180</v>
      </c>
      <c r="H229" s="261">
        <v>3911</v>
      </c>
      <c r="I229" s="261">
        <v>585</v>
      </c>
      <c r="J229" s="258">
        <v>1421</v>
      </c>
      <c r="K229" s="258">
        <v>595</v>
      </c>
      <c r="L229" s="258">
        <v>2490</v>
      </c>
      <c r="M229" s="258" t="s">
        <v>14</v>
      </c>
      <c r="O229" s="258" t="str">
        <f t="shared" si="3"/>
        <v>Kožina Ondřej-3875</v>
      </c>
    </row>
    <row r="230" spans="1:15" ht="15">
      <c r="A230" s="258" t="s">
        <v>198</v>
      </c>
      <c r="B230" s="258">
        <v>228</v>
      </c>
      <c r="C230" s="258">
        <v>15</v>
      </c>
      <c r="D230" s="258" t="s">
        <v>686</v>
      </c>
      <c r="E230" s="258">
        <v>4239</v>
      </c>
      <c r="F230" s="258" t="s">
        <v>213</v>
      </c>
      <c r="G230" s="261">
        <v>1166</v>
      </c>
      <c r="H230" s="261">
        <v>2256</v>
      </c>
      <c r="I230" s="258">
        <v>736</v>
      </c>
      <c r="J230" s="258">
        <v>1361</v>
      </c>
      <c r="K230" s="261">
        <v>430</v>
      </c>
      <c r="L230" s="261">
        <v>895</v>
      </c>
      <c r="M230" s="258" t="s">
        <v>14</v>
      </c>
      <c r="O230" s="258" t="str">
        <f t="shared" si="3"/>
        <v>Jánský Ondřej-4239</v>
      </c>
    </row>
    <row r="231" spans="1:15" ht="15">
      <c r="A231" s="258" t="s">
        <v>198</v>
      </c>
      <c r="B231" s="258">
        <v>229</v>
      </c>
      <c r="D231" s="258" t="s">
        <v>923</v>
      </c>
      <c r="E231" s="258">
        <v>5180</v>
      </c>
      <c r="F231" s="258" t="s">
        <v>312</v>
      </c>
      <c r="G231" s="261">
        <v>1165</v>
      </c>
      <c r="H231" s="261">
        <v>1479</v>
      </c>
      <c r="I231" s="258">
        <v>1105</v>
      </c>
      <c r="J231" s="258">
        <v>1404</v>
      </c>
      <c r="K231" s="258">
        <v>60</v>
      </c>
      <c r="L231" s="261">
        <v>75</v>
      </c>
      <c r="M231" s="258" t="s">
        <v>14</v>
      </c>
      <c r="O231" s="258" t="str">
        <f t="shared" si="3"/>
        <v>Novák Aleš-5180</v>
      </c>
    </row>
    <row r="232" spans="1:15" ht="15">
      <c r="A232" s="258" t="s">
        <v>198</v>
      </c>
      <c r="B232" s="258">
        <v>230</v>
      </c>
      <c r="C232" s="258">
        <v>-4</v>
      </c>
      <c r="D232" s="258" t="s">
        <v>448</v>
      </c>
      <c r="E232" s="258">
        <v>4587</v>
      </c>
      <c r="F232" s="258" t="s">
        <v>205</v>
      </c>
      <c r="G232" s="261">
        <v>1160</v>
      </c>
      <c r="H232" s="261">
        <v>4031</v>
      </c>
      <c r="I232" s="258" t="s">
        <v>14</v>
      </c>
      <c r="J232" s="258">
        <v>0</v>
      </c>
      <c r="K232" s="258">
        <v>1160</v>
      </c>
      <c r="L232" s="261">
        <v>4031</v>
      </c>
      <c r="M232" s="258" t="s">
        <v>14</v>
      </c>
      <c r="O232" s="258" t="str">
        <f t="shared" si="3"/>
        <v>Spáčil Juraj-4587</v>
      </c>
    </row>
    <row r="233" spans="1:15" ht="15">
      <c r="A233" s="258" t="s">
        <v>198</v>
      </c>
      <c r="B233" s="258">
        <v>231</v>
      </c>
      <c r="C233" s="258">
        <v>-4</v>
      </c>
      <c r="D233" s="258" t="s">
        <v>688</v>
      </c>
      <c r="E233" s="258">
        <v>1483</v>
      </c>
      <c r="F233" s="258" t="s">
        <v>267</v>
      </c>
      <c r="G233" s="261">
        <v>1160</v>
      </c>
      <c r="H233" s="261">
        <v>2750</v>
      </c>
      <c r="I233" s="258">
        <v>710</v>
      </c>
      <c r="J233" s="258">
        <v>710</v>
      </c>
      <c r="K233" s="261">
        <v>450</v>
      </c>
      <c r="L233" s="261">
        <v>2040</v>
      </c>
      <c r="M233" s="258" t="s">
        <v>14</v>
      </c>
      <c r="O233" s="258" t="str">
        <f t="shared" si="3"/>
        <v>Šebela Roman-1483</v>
      </c>
    </row>
    <row r="234" spans="1:15" ht="15">
      <c r="A234" s="258" t="s">
        <v>198</v>
      </c>
      <c r="B234" s="258">
        <v>232</v>
      </c>
      <c r="C234" s="258">
        <v>-2</v>
      </c>
      <c r="D234" s="258" t="s">
        <v>509</v>
      </c>
      <c r="E234" s="258">
        <v>2697</v>
      </c>
      <c r="F234" s="258" t="s">
        <v>277</v>
      </c>
      <c r="G234" s="261">
        <v>1150</v>
      </c>
      <c r="H234" s="261">
        <v>6331</v>
      </c>
      <c r="I234" s="258">
        <v>465</v>
      </c>
      <c r="J234" s="258">
        <v>1026</v>
      </c>
      <c r="K234" s="258">
        <v>685</v>
      </c>
      <c r="L234" s="261">
        <v>5305</v>
      </c>
      <c r="M234" s="258" t="s">
        <v>14</v>
      </c>
      <c r="O234" s="258" t="str">
        <f t="shared" si="3"/>
        <v>Václavek Karel-2697</v>
      </c>
    </row>
    <row r="235" spans="1:15" ht="15">
      <c r="A235" s="258" t="s">
        <v>198</v>
      </c>
      <c r="B235" s="258">
        <v>233</v>
      </c>
      <c r="C235" s="258">
        <v>-2</v>
      </c>
      <c r="D235" s="258" t="s">
        <v>653</v>
      </c>
      <c r="E235" s="258">
        <v>4862</v>
      </c>
      <c r="F235" s="258" t="s">
        <v>323</v>
      </c>
      <c r="G235" s="261">
        <v>1143</v>
      </c>
      <c r="H235" s="261">
        <v>1588</v>
      </c>
      <c r="I235" s="258">
        <v>673</v>
      </c>
      <c r="J235" s="258">
        <v>673</v>
      </c>
      <c r="K235" s="261">
        <v>470</v>
      </c>
      <c r="L235" s="261">
        <v>915</v>
      </c>
      <c r="M235" s="258" t="s">
        <v>14</v>
      </c>
      <c r="O235" s="258" t="str">
        <f t="shared" si="3"/>
        <v>Keliš Martin-4862</v>
      </c>
    </row>
    <row r="236" spans="1:15" ht="15">
      <c r="A236" s="258" t="s">
        <v>198</v>
      </c>
      <c r="B236" s="258">
        <v>234</v>
      </c>
      <c r="C236" s="258">
        <v>-1</v>
      </c>
      <c r="D236" s="258" t="s">
        <v>349</v>
      </c>
      <c r="E236" s="258">
        <v>128</v>
      </c>
      <c r="F236" s="258" t="s">
        <v>345</v>
      </c>
      <c r="G236" s="261">
        <v>1125</v>
      </c>
      <c r="H236" s="261">
        <v>5218</v>
      </c>
      <c r="I236" s="258">
        <v>520</v>
      </c>
      <c r="J236" s="258">
        <v>1303</v>
      </c>
      <c r="K236" s="261">
        <v>605</v>
      </c>
      <c r="L236" s="261">
        <v>3915</v>
      </c>
      <c r="M236" s="258" t="s">
        <v>14</v>
      </c>
      <c r="O236" s="258" t="str">
        <f t="shared" si="3"/>
        <v>Bílý Jan-128</v>
      </c>
    </row>
    <row r="237" spans="1:15" ht="15">
      <c r="A237" s="258" t="s">
        <v>198</v>
      </c>
      <c r="B237" s="258">
        <v>235</v>
      </c>
      <c r="C237" s="258">
        <v>60</v>
      </c>
      <c r="D237" s="258" t="s">
        <v>1080</v>
      </c>
      <c r="E237" s="258">
        <v>1518</v>
      </c>
      <c r="F237" s="258" t="s">
        <v>261</v>
      </c>
      <c r="G237" s="261">
        <v>1114</v>
      </c>
      <c r="H237" s="261">
        <v>1114</v>
      </c>
      <c r="I237" s="258">
        <v>1114</v>
      </c>
      <c r="J237" s="258">
        <v>1114</v>
      </c>
      <c r="K237" s="258" t="s">
        <v>14</v>
      </c>
      <c r="L237" s="261" t="s">
        <v>14</v>
      </c>
      <c r="M237" s="258" t="s">
        <v>14</v>
      </c>
      <c r="O237" s="258" t="str">
        <f t="shared" si="3"/>
        <v>Škop Jiří-1518</v>
      </c>
    </row>
    <row r="238" spans="1:15" ht="15">
      <c r="A238" s="258" t="s">
        <v>198</v>
      </c>
      <c r="B238" s="258">
        <v>236</v>
      </c>
      <c r="C238" s="258">
        <v>1</v>
      </c>
      <c r="D238" s="258" t="s">
        <v>384</v>
      </c>
      <c r="E238" s="258">
        <v>1396</v>
      </c>
      <c r="F238" s="258" t="s">
        <v>267</v>
      </c>
      <c r="G238" s="261">
        <v>1100</v>
      </c>
      <c r="H238" s="261">
        <v>16580</v>
      </c>
      <c r="I238" s="261" t="s">
        <v>14</v>
      </c>
      <c r="J238" s="258">
        <v>0</v>
      </c>
      <c r="K238" s="258">
        <v>1100</v>
      </c>
      <c r="L238" s="261">
        <v>16580</v>
      </c>
      <c r="M238" s="258" t="s">
        <v>14</v>
      </c>
      <c r="O238" s="258" t="str">
        <f t="shared" si="3"/>
        <v>Stejskal Marek-1396</v>
      </c>
    </row>
    <row r="239" spans="1:15" ht="15">
      <c r="A239" s="258" t="s">
        <v>198</v>
      </c>
      <c r="B239" s="258">
        <v>237</v>
      </c>
      <c r="C239" s="258">
        <v>-1</v>
      </c>
      <c r="D239" s="258" t="s">
        <v>562</v>
      </c>
      <c r="E239" s="258">
        <v>938</v>
      </c>
      <c r="F239" s="258" t="s">
        <v>235</v>
      </c>
      <c r="G239" s="261">
        <v>1100</v>
      </c>
      <c r="H239" s="261">
        <v>10395</v>
      </c>
      <c r="I239" s="258" t="s">
        <v>14</v>
      </c>
      <c r="J239" s="258">
        <v>0</v>
      </c>
      <c r="K239" s="261">
        <v>1100</v>
      </c>
      <c r="L239" s="261">
        <v>10395</v>
      </c>
      <c r="M239" s="258" t="s">
        <v>14</v>
      </c>
      <c r="O239" s="258" t="str">
        <f t="shared" si="3"/>
        <v>Janda Filip-938</v>
      </c>
    </row>
    <row r="240" spans="1:15" ht="15">
      <c r="A240" s="258" t="s">
        <v>198</v>
      </c>
      <c r="B240" s="258">
        <v>238</v>
      </c>
      <c r="C240" s="258">
        <v>2</v>
      </c>
      <c r="D240" s="258" t="s">
        <v>445</v>
      </c>
      <c r="E240" s="258">
        <v>1709</v>
      </c>
      <c r="F240" s="258" t="s">
        <v>222</v>
      </c>
      <c r="G240" s="261">
        <v>1080</v>
      </c>
      <c r="H240" s="258">
        <v>10300</v>
      </c>
      <c r="I240" s="258" t="s">
        <v>14</v>
      </c>
      <c r="J240" s="258">
        <v>0</v>
      </c>
      <c r="K240" s="258">
        <v>1080</v>
      </c>
      <c r="L240" s="258">
        <v>10300</v>
      </c>
      <c r="M240" s="258" t="s">
        <v>14</v>
      </c>
      <c r="O240" s="258" t="str">
        <f t="shared" si="3"/>
        <v>Klíma David-1709</v>
      </c>
    </row>
    <row r="241" spans="1:15" ht="15">
      <c r="A241" s="258" t="s">
        <v>198</v>
      </c>
      <c r="B241" s="258">
        <v>239</v>
      </c>
      <c r="C241" s="258">
        <v>235</v>
      </c>
      <c r="D241" s="258" t="s">
        <v>535</v>
      </c>
      <c r="E241" s="258">
        <v>1372</v>
      </c>
      <c r="F241" s="258" t="s">
        <v>228</v>
      </c>
      <c r="G241" s="261">
        <v>1066</v>
      </c>
      <c r="H241" s="261">
        <v>4826</v>
      </c>
      <c r="I241" s="258">
        <v>796</v>
      </c>
      <c r="J241" s="258">
        <v>796</v>
      </c>
      <c r="K241" s="261">
        <v>270</v>
      </c>
      <c r="L241" s="261">
        <v>4030</v>
      </c>
      <c r="M241" s="258" t="s">
        <v>14</v>
      </c>
      <c r="O241" s="258" t="str">
        <f t="shared" si="3"/>
        <v>Spěvák Michal-1372</v>
      </c>
    </row>
    <row r="242" spans="1:15" ht="15">
      <c r="A242" s="258" t="s">
        <v>198</v>
      </c>
      <c r="B242" s="258">
        <v>240</v>
      </c>
      <c r="C242" s="258">
        <v>1</v>
      </c>
      <c r="D242" s="258" t="s">
        <v>1021</v>
      </c>
      <c r="E242" s="258">
        <v>5279</v>
      </c>
      <c r="F242" s="258" t="s">
        <v>265</v>
      </c>
      <c r="G242" s="261">
        <v>1063</v>
      </c>
      <c r="H242" s="261">
        <v>1420</v>
      </c>
      <c r="I242" s="258">
        <v>1063</v>
      </c>
      <c r="J242" s="258">
        <v>1420</v>
      </c>
      <c r="K242" s="261" t="s">
        <v>14</v>
      </c>
      <c r="L242" s="261" t="s">
        <v>14</v>
      </c>
      <c r="M242" s="258" t="s">
        <v>14</v>
      </c>
      <c r="O242" s="258" t="str">
        <f t="shared" si="3"/>
        <v>Novák Tomáš-5279</v>
      </c>
    </row>
    <row r="243" spans="1:15" ht="15">
      <c r="A243" s="258" t="s">
        <v>198</v>
      </c>
      <c r="B243" s="258">
        <v>241</v>
      </c>
      <c r="C243" s="258">
        <v>14</v>
      </c>
      <c r="D243" s="258" t="s">
        <v>1049</v>
      </c>
      <c r="E243" s="258">
        <v>5316</v>
      </c>
      <c r="F243" s="258" t="s">
        <v>265</v>
      </c>
      <c r="G243" s="261">
        <v>1060</v>
      </c>
      <c r="H243" s="261">
        <v>1374</v>
      </c>
      <c r="I243" s="258">
        <v>1060</v>
      </c>
      <c r="J243" s="258">
        <v>1374</v>
      </c>
      <c r="K243" s="258" t="s">
        <v>14</v>
      </c>
      <c r="L243" s="261" t="s">
        <v>14</v>
      </c>
      <c r="M243" s="258" t="s">
        <v>14</v>
      </c>
      <c r="O243" s="258" t="str">
        <f t="shared" si="3"/>
        <v>Nožka Jan-5316</v>
      </c>
    </row>
    <row r="244" spans="1:15" ht="15">
      <c r="A244" s="258" t="s">
        <v>198</v>
      </c>
      <c r="B244" s="258">
        <v>242</v>
      </c>
      <c r="C244" s="258">
        <v>20</v>
      </c>
      <c r="D244" s="258" t="s">
        <v>542</v>
      </c>
      <c r="E244" s="258">
        <v>11</v>
      </c>
      <c r="F244" s="258" t="s">
        <v>153</v>
      </c>
      <c r="G244" s="261">
        <v>1054</v>
      </c>
      <c r="H244" s="261">
        <v>2212</v>
      </c>
      <c r="I244" s="258">
        <v>974</v>
      </c>
      <c r="J244" s="258">
        <v>1922</v>
      </c>
      <c r="K244" s="261">
        <v>80</v>
      </c>
      <c r="L244" s="261">
        <v>290</v>
      </c>
      <c r="M244" s="258" t="s">
        <v>14</v>
      </c>
      <c r="O244" s="258" t="str">
        <f t="shared" si="3"/>
        <v>Alán Marek-11</v>
      </c>
    </row>
    <row r="245" spans="1:15" ht="15">
      <c r="A245" s="258" t="s">
        <v>198</v>
      </c>
      <c r="B245" s="258">
        <v>243</v>
      </c>
      <c r="C245" s="258">
        <v>1</v>
      </c>
      <c r="D245" s="258" t="s">
        <v>539</v>
      </c>
      <c r="E245" s="258">
        <v>2003</v>
      </c>
      <c r="F245" s="258" t="s">
        <v>366</v>
      </c>
      <c r="G245" s="261">
        <v>1050</v>
      </c>
      <c r="H245" s="261">
        <v>7060</v>
      </c>
      <c r="I245" s="258" t="s">
        <v>14</v>
      </c>
      <c r="J245" s="258">
        <v>0</v>
      </c>
      <c r="K245" s="261">
        <v>1050</v>
      </c>
      <c r="L245" s="261">
        <v>7060</v>
      </c>
      <c r="M245" s="258" t="s">
        <v>14</v>
      </c>
      <c r="O245" s="258" t="str">
        <f t="shared" si="3"/>
        <v>Kuntoš Jiří-2003</v>
      </c>
    </row>
    <row r="246" spans="1:15" ht="15">
      <c r="A246" s="258" t="s">
        <v>198</v>
      </c>
      <c r="B246" s="258">
        <v>244</v>
      </c>
      <c r="C246" s="258">
        <v>1</v>
      </c>
      <c r="D246" s="258" t="s">
        <v>422</v>
      </c>
      <c r="E246" s="258">
        <v>2148</v>
      </c>
      <c r="F246" s="258" t="s">
        <v>222</v>
      </c>
      <c r="G246" s="261">
        <v>1043</v>
      </c>
      <c r="H246" s="261">
        <v>1703</v>
      </c>
      <c r="I246" s="258">
        <v>723</v>
      </c>
      <c r="J246" s="258">
        <v>1133</v>
      </c>
      <c r="K246" s="258">
        <v>320</v>
      </c>
      <c r="L246" s="258">
        <v>570</v>
      </c>
      <c r="M246" s="258" t="s">
        <v>14</v>
      </c>
      <c r="O246" s="258" t="str">
        <f t="shared" si="3"/>
        <v>Marcinik Adam-2148</v>
      </c>
    </row>
    <row r="247" spans="1:15" ht="15">
      <c r="A247" s="258" t="s">
        <v>198</v>
      </c>
      <c r="B247" s="258">
        <v>245</v>
      </c>
      <c r="C247" s="258">
        <v>1</v>
      </c>
      <c r="D247" s="258" t="s">
        <v>468</v>
      </c>
      <c r="E247" s="258">
        <v>169</v>
      </c>
      <c r="F247" s="258" t="s">
        <v>366</v>
      </c>
      <c r="G247" s="261">
        <v>1028</v>
      </c>
      <c r="H247" s="261">
        <v>5624</v>
      </c>
      <c r="I247" s="258">
        <v>488</v>
      </c>
      <c r="J247" s="258">
        <v>488</v>
      </c>
      <c r="K247" s="261">
        <v>540</v>
      </c>
      <c r="L247" s="261">
        <v>5136</v>
      </c>
      <c r="M247" s="258" t="s">
        <v>14</v>
      </c>
      <c r="O247" s="258" t="str">
        <f t="shared" si="3"/>
        <v>Boška Michal-169</v>
      </c>
    </row>
    <row r="248" spans="1:15" ht="15">
      <c r="A248" s="258" t="s">
        <v>198</v>
      </c>
      <c r="B248" s="258">
        <v>246</v>
      </c>
      <c r="C248" s="258">
        <v>18</v>
      </c>
      <c r="D248" s="258" t="s">
        <v>959</v>
      </c>
      <c r="E248" s="258">
        <v>3442</v>
      </c>
      <c r="F248" s="258" t="s">
        <v>493</v>
      </c>
      <c r="G248" s="261">
        <v>1022</v>
      </c>
      <c r="H248" s="261">
        <v>1307</v>
      </c>
      <c r="I248" s="258">
        <v>1022</v>
      </c>
      <c r="J248" s="258">
        <v>1307</v>
      </c>
      <c r="K248" s="258" t="s">
        <v>14</v>
      </c>
      <c r="L248" s="258" t="s">
        <v>14</v>
      </c>
      <c r="M248" s="258" t="s">
        <v>14</v>
      </c>
      <c r="O248" s="258" t="str">
        <f t="shared" si="3"/>
        <v>Muchová Kateřina-3442</v>
      </c>
    </row>
    <row r="249" spans="1:15" ht="15">
      <c r="A249" s="258" t="s">
        <v>198</v>
      </c>
      <c r="B249" s="258">
        <v>247</v>
      </c>
      <c r="D249" s="258" t="s">
        <v>495</v>
      </c>
      <c r="E249" s="258">
        <v>1416</v>
      </c>
      <c r="F249" s="258" t="s">
        <v>235</v>
      </c>
      <c r="G249" s="261">
        <v>1020</v>
      </c>
      <c r="H249" s="261">
        <v>2460</v>
      </c>
      <c r="I249" s="258" t="s">
        <v>14</v>
      </c>
      <c r="J249" s="258">
        <v>0</v>
      </c>
      <c r="K249" s="258">
        <v>1020</v>
      </c>
      <c r="L249" s="258">
        <v>2460</v>
      </c>
      <c r="M249" s="258" t="s">
        <v>14</v>
      </c>
      <c r="O249" s="258" t="str">
        <f t="shared" si="3"/>
        <v>Strnad Jan-1416</v>
      </c>
    </row>
    <row r="250" spans="1:15" ht="15">
      <c r="A250" s="258" t="s">
        <v>198</v>
      </c>
      <c r="B250" s="258">
        <v>248</v>
      </c>
      <c r="C250" s="258">
        <v>-53</v>
      </c>
      <c r="D250" s="258" t="s">
        <v>415</v>
      </c>
      <c r="E250" s="258">
        <v>4137</v>
      </c>
      <c r="F250" s="258" t="s">
        <v>202</v>
      </c>
      <c r="G250" s="261">
        <v>1017</v>
      </c>
      <c r="H250" s="261">
        <v>4572</v>
      </c>
      <c r="I250" s="261">
        <v>1017</v>
      </c>
      <c r="J250" s="258">
        <v>2227</v>
      </c>
      <c r="K250" s="258" t="s">
        <v>14</v>
      </c>
      <c r="L250" s="261">
        <v>2345</v>
      </c>
      <c r="M250" s="258" t="s">
        <v>14</v>
      </c>
      <c r="O250" s="258" t="str">
        <f t="shared" si="3"/>
        <v>Krajsa Pavel-4137</v>
      </c>
    </row>
    <row r="251" spans="1:15" ht="15">
      <c r="A251" s="258" t="s">
        <v>198</v>
      </c>
      <c r="B251" s="258">
        <v>249</v>
      </c>
      <c r="C251" s="258">
        <v>-1</v>
      </c>
      <c r="D251" s="258" t="s">
        <v>648</v>
      </c>
      <c r="E251" s="258">
        <v>1363</v>
      </c>
      <c r="F251" s="258" t="s">
        <v>134</v>
      </c>
      <c r="G251" s="261">
        <v>1006</v>
      </c>
      <c r="H251" s="258">
        <v>2551</v>
      </c>
      <c r="I251" s="261">
        <v>706</v>
      </c>
      <c r="J251" s="258">
        <v>706</v>
      </c>
      <c r="K251" s="258">
        <v>300</v>
      </c>
      <c r="L251" s="258">
        <v>1845</v>
      </c>
      <c r="M251" s="258" t="s">
        <v>14</v>
      </c>
      <c r="O251" s="258" t="str">
        <f t="shared" si="3"/>
        <v>Sotona Ondřej-1363</v>
      </c>
    </row>
    <row r="252" spans="1:15" ht="15">
      <c r="A252" s="258" t="s">
        <v>198</v>
      </c>
      <c r="B252" s="258">
        <v>250</v>
      </c>
      <c r="C252" s="258">
        <v>-1</v>
      </c>
      <c r="D252" s="258" t="s">
        <v>404</v>
      </c>
      <c r="E252" s="258">
        <v>852</v>
      </c>
      <c r="F252" s="258" t="s">
        <v>228</v>
      </c>
      <c r="G252" s="261">
        <v>1003</v>
      </c>
      <c r="H252" s="258">
        <v>5037</v>
      </c>
      <c r="I252" s="261">
        <v>523</v>
      </c>
      <c r="J252" s="258">
        <v>2432</v>
      </c>
      <c r="K252" s="258">
        <v>480</v>
      </c>
      <c r="L252" s="258">
        <v>2605</v>
      </c>
      <c r="M252" s="258" t="s">
        <v>14</v>
      </c>
      <c r="O252" s="258" t="str">
        <f t="shared" si="3"/>
        <v>Hummel Jan-852</v>
      </c>
    </row>
    <row r="253" spans="1:15" ht="15">
      <c r="A253" s="258" t="s">
        <v>198</v>
      </c>
      <c r="B253" s="258">
        <v>251</v>
      </c>
      <c r="C253" s="258">
        <v>-1</v>
      </c>
      <c r="D253" s="258" t="s">
        <v>396</v>
      </c>
      <c r="E253" s="258">
        <v>4942</v>
      </c>
      <c r="F253" s="258" t="s">
        <v>326</v>
      </c>
      <c r="G253" s="261">
        <v>1001</v>
      </c>
      <c r="H253" s="261">
        <v>4100</v>
      </c>
      <c r="I253" s="258">
        <v>371</v>
      </c>
      <c r="J253" s="258">
        <v>1100</v>
      </c>
      <c r="K253" s="261">
        <v>630</v>
      </c>
      <c r="L253" s="261">
        <v>3000</v>
      </c>
      <c r="M253" s="258" t="s">
        <v>14</v>
      </c>
      <c r="O253" s="258" t="str">
        <f t="shared" si="3"/>
        <v>Štěpař Jaroslav-4942</v>
      </c>
    </row>
    <row r="254" spans="1:15" ht="15">
      <c r="A254" s="258" t="s">
        <v>198</v>
      </c>
      <c r="B254" s="258">
        <v>252</v>
      </c>
      <c r="C254" s="258">
        <v>-1</v>
      </c>
      <c r="D254" s="258" t="s">
        <v>430</v>
      </c>
      <c r="E254" s="258">
        <v>3264</v>
      </c>
      <c r="F254" s="258" t="s">
        <v>255</v>
      </c>
      <c r="G254" s="261">
        <v>1000</v>
      </c>
      <c r="H254" s="261">
        <v>4280</v>
      </c>
      <c r="I254" s="258" t="s">
        <v>14</v>
      </c>
      <c r="J254" s="258">
        <v>0</v>
      </c>
      <c r="K254" s="261">
        <v>1000</v>
      </c>
      <c r="L254" s="261">
        <v>4280</v>
      </c>
      <c r="M254" s="258" t="s">
        <v>14</v>
      </c>
      <c r="O254" s="258" t="str">
        <f t="shared" si="3"/>
        <v>Kakosová Martina-3264</v>
      </c>
    </row>
    <row r="255" spans="1:15" ht="15">
      <c r="A255" s="258" t="s">
        <v>198</v>
      </c>
      <c r="B255" s="258">
        <v>253</v>
      </c>
      <c r="C255" s="258">
        <v>-1</v>
      </c>
      <c r="D255" s="258" t="s">
        <v>385</v>
      </c>
      <c r="E255" s="258">
        <v>1065</v>
      </c>
      <c r="F255" s="258" t="s">
        <v>217</v>
      </c>
      <c r="G255" s="261">
        <v>990</v>
      </c>
      <c r="H255" s="261">
        <v>15660</v>
      </c>
      <c r="I255" s="258" t="s">
        <v>14</v>
      </c>
      <c r="J255" s="258">
        <v>0</v>
      </c>
      <c r="K255" s="261">
        <v>990</v>
      </c>
      <c r="L255" s="261">
        <v>15660</v>
      </c>
      <c r="M255" s="258" t="s">
        <v>14</v>
      </c>
      <c r="O255" s="258" t="str">
        <f t="shared" si="3"/>
        <v>Procházka Jiří-1065</v>
      </c>
    </row>
    <row r="256" spans="1:15" ht="15">
      <c r="A256" s="258" t="s">
        <v>198</v>
      </c>
      <c r="B256" s="258">
        <v>254</v>
      </c>
      <c r="C256" s="258">
        <v>-1</v>
      </c>
      <c r="D256" s="258" t="s">
        <v>692</v>
      </c>
      <c r="E256" s="258">
        <v>855</v>
      </c>
      <c r="F256" s="258" t="s">
        <v>312</v>
      </c>
      <c r="G256" s="261">
        <v>990</v>
      </c>
      <c r="H256" s="261">
        <v>4765</v>
      </c>
      <c r="I256" s="258">
        <v>605</v>
      </c>
      <c r="J256" s="258">
        <v>605</v>
      </c>
      <c r="K256" s="261">
        <v>385</v>
      </c>
      <c r="L256" s="261">
        <v>4160</v>
      </c>
      <c r="M256" s="258" t="s">
        <v>14</v>
      </c>
      <c r="O256" s="258" t="str">
        <f t="shared" si="3"/>
        <v>Hurta Filip-855</v>
      </c>
    </row>
    <row r="257" spans="1:15" ht="15">
      <c r="A257" s="258" t="s">
        <v>198</v>
      </c>
      <c r="B257" s="258">
        <v>255</v>
      </c>
      <c r="C257" s="258">
        <v>208</v>
      </c>
      <c r="D257" s="258" t="s">
        <v>481</v>
      </c>
      <c r="E257" s="258">
        <v>1670</v>
      </c>
      <c r="F257" s="258" t="s">
        <v>293</v>
      </c>
      <c r="G257" s="261">
        <v>984</v>
      </c>
      <c r="H257" s="261">
        <v>1710</v>
      </c>
      <c r="I257" s="258">
        <v>984</v>
      </c>
      <c r="J257" s="258">
        <v>1710</v>
      </c>
      <c r="K257" s="258" t="s">
        <v>14</v>
      </c>
      <c r="L257" s="261" t="s">
        <v>14</v>
      </c>
      <c r="M257" s="258" t="s">
        <v>14</v>
      </c>
      <c r="O257" s="258" t="str">
        <f t="shared" si="3"/>
        <v>Kazík Vítězslav-1670</v>
      </c>
    </row>
    <row r="258" spans="1:15" ht="15">
      <c r="A258" s="258" t="s">
        <v>198</v>
      </c>
      <c r="B258" s="258">
        <v>256</v>
      </c>
      <c r="D258" s="258" t="s">
        <v>377</v>
      </c>
      <c r="E258" s="258">
        <v>3934</v>
      </c>
      <c r="F258" s="258" t="s">
        <v>228</v>
      </c>
      <c r="G258" s="261">
        <v>982</v>
      </c>
      <c r="H258" s="261">
        <v>3509</v>
      </c>
      <c r="I258" s="258">
        <v>742</v>
      </c>
      <c r="J258" s="258">
        <v>742</v>
      </c>
      <c r="K258" s="258">
        <v>240</v>
      </c>
      <c r="L258" s="261">
        <v>2767</v>
      </c>
      <c r="M258" s="258" t="s">
        <v>14</v>
      </c>
      <c r="O258" s="258" t="str">
        <f t="shared" si="3"/>
        <v>Vaněk Jakub-3934</v>
      </c>
    </row>
    <row r="259" spans="1:15" ht="15">
      <c r="A259" s="258" t="s">
        <v>198</v>
      </c>
      <c r="B259" s="258">
        <v>257</v>
      </c>
      <c r="D259" s="258" t="s">
        <v>528</v>
      </c>
      <c r="E259" s="258">
        <v>2065</v>
      </c>
      <c r="F259" s="258" t="s">
        <v>267</v>
      </c>
      <c r="G259" s="261">
        <v>976</v>
      </c>
      <c r="H259" s="261">
        <v>4786</v>
      </c>
      <c r="I259" s="258">
        <v>766</v>
      </c>
      <c r="J259" s="258">
        <v>766</v>
      </c>
      <c r="K259" s="261">
        <v>210</v>
      </c>
      <c r="L259" s="261">
        <v>4020</v>
      </c>
      <c r="M259" s="258" t="s">
        <v>14</v>
      </c>
      <c r="O259" s="258" t="str">
        <f t="shared" si="3"/>
        <v>Lizna Ota-2065</v>
      </c>
    </row>
    <row r="260" spans="1:15" ht="15">
      <c r="A260" s="258" t="s">
        <v>198</v>
      </c>
      <c r="B260" s="258">
        <v>258</v>
      </c>
      <c r="D260" s="258" t="s">
        <v>909</v>
      </c>
      <c r="E260" s="258">
        <v>4463</v>
      </c>
      <c r="F260" s="258" t="s">
        <v>267</v>
      </c>
      <c r="G260" s="261">
        <v>972</v>
      </c>
      <c r="H260" s="261">
        <v>1622</v>
      </c>
      <c r="I260" s="258">
        <v>784</v>
      </c>
      <c r="J260" s="258">
        <v>784</v>
      </c>
      <c r="K260" s="261">
        <v>188</v>
      </c>
      <c r="L260" s="261">
        <v>838</v>
      </c>
      <c r="M260" s="258" t="s">
        <v>14</v>
      </c>
      <c r="O260" s="258" t="str">
        <f aca="true" t="shared" si="4" ref="O260:O323">MID(D260,1,SEARCH(" ",D260))&amp;MID(D260,SEARCH(" ",D260)+1,IF(ISERROR(SEARCH(",",D260)-SEARCH(" ",D260)-1),SEARCH("(",D260)-SEARCH(" ",D260)-1,SEARCH(",",D260)-SEARCH(" ",D260)-1))&amp;"-"&amp;E260</f>
        <v>Citnar Lukáš-4463</v>
      </c>
    </row>
    <row r="261" spans="1:15" ht="15">
      <c r="A261" s="258" t="s">
        <v>198</v>
      </c>
      <c r="B261" s="258">
        <v>259</v>
      </c>
      <c r="D261" s="258" t="s">
        <v>538</v>
      </c>
      <c r="E261" s="258">
        <v>947</v>
      </c>
      <c r="F261" s="258" t="s">
        <v>230</v>
      </c>
      <c r="G261" s="261">
        <v>960</v>
      </c>
      <c r="H261" s="261">
        <v>9060</v>
      </c>
      <c r="I261" s="258" t="s">
        <v>14</v>
      </c>
      <c r="J261" s="258">
        <v>0</v>
      </c>
      <c r="K261" s="261">
        <v>960</v>
      </c>
      <c r="L261" s="261">
        <v>9060</v>
      </c>
      <c r="M261" s="258" t="s">
        <v>14</v>
      </c>
      <c r="O261" s="258" t="str">
        <f t="shared" si="4"/>
        <v>Jankovič Kamil-947</v>
      </c>
    </row>
    <row r="262" spans="1:15" ht="15">
      <c r="A262" s="258" t="s">
        <v>198</v>
      </c>
      <c r="B262" s="258">
        <v>260</v>
      </c>
      <c r="D262" s="258" t="s">
        <v>388</v>
      </c>
      <c r="E262" s="258">
        <v>2792</v>
      </c>
      <c r="F262" s="258" t="s">
        <v>228</v>
      </c>
      <c r="G262" s="261">
        <v>948</v>
      </c>
      <c r="H262" s="261">
        <v>2768</v>
      </c>
      <c r="I262" s="258">
        <v>761</v>
      </c>
      <c r="J262" s="258">
        <v>1951</v>
      </c>
      <c r="K262" s="261">
        <v>187</v>
      </c>
      <c r="L262" s="261">
        <v>817</v>
      </c>
      <c r="M262" s="258" t="s">
        <v>14</v>
      </c>
      <c r="O262" s="258" t="str">
        <f t="shared" si="4"/>
        <v>Vlášek Pavel-2792</v>
      </c>
    </row>
    <row r="263" spans="1:15" ht="15">
      <c r="A263" s="258" t="s">
        <v>198</v>
      </c>
      <c r="B263" s="258">
        <v>261</v>
      </c>
      <c r="D263" s="258" t="s">
        <v>531</v>
      </c>
      <c r="E263" s="258">
        <v>112</v>
      </c>
      <c r="F263" s="258" t="s">
        <v>209</v>
      </c>
      <c r="G263" s="261">
        <v>945</v>
      </c>
      <c r="H263" s="261">
        <v>3430</v>
      </c>
      <c r="I263" s="258" t="s">
        <v>14</v>
      </c>
      <c r="J263" s="258">
        <v>0</v>
      </c>
      <c r="K263" s="258">
        <v>945</v>
      </c>
      <c r="L263" s="261">
        <v>3430</v>
      </c>
      <c r="M263" s="258" t="s">
        <v>14</v>
      </c>
      <c r="O263" s="258" t="str">
        <f t="shared" si="4"/>
        <v>Bergel Benjamin-112</v>
      </c>
    </row>
    <row r="264" spans="1:15" ht="15">
      <c r="A264" s="258" t="s">
        <v>198</v>
      </c>
      <c r="B264" s="258">
        <v>262</v>
      </c>
      <c r="C264" s="258">
        <v>3</v>
      </c>
      <c r="D264" s="258" t="s">
        <v>524</v>
      </c>
      <c r="E264" s="258">
        <v>2989</v>
      </c>
      <c r="F264" s="258" t="s">
        <v>267</v>
      </c>
      <c r="G264" s="261">
        <v>940</v>
      </c>
      <c r="H264" s="258">
        <v>3765</v>
      </c>
      <c r="I264" s="258">
        <v>600</v>
      </c>
      <c r="J264" s="258">
        <v>600</v>
      </c>
      <c r="K264" s="258">
        <v>340</v>
      </c>
      <c r="L264" s="258">
        <v>3165</v>
      </c>
      <c r="M264" s="258" t="s">
        <v>14</v>
      </c>
      <c r="O264" s="258" t="str">
        <f t="shared" si="4"/>
        <v>Žalud Petr-2989</v>
      </c>
    </row>
    <row r="265" spans="1:15" ht="15">
      <c r="A265" s="258" t="s">
        <v>198</v>
      </c>
      <c r="B265" s="258">
        <v>263</v>
      </c>
      <c r="C265" s="258">
        <v>3</v>
      </c>
      <c r="D265" s="258" t="s">
        <v>1036</v>
      </c>
      <c r="E265" s="258">
        <v>5231</v>
      </c>
      <c r="F265" s="258" t="s">
        <v>285</v>
      </c>
      <c r="G265" s="261">
        <v>933</v>
      </c>
      <c r="H265" s="261">
        <v>933</v>
      </c>
      <c r="I265" s="258">
        <v>850</v>
      </c>
      <c r="J265" s="258">
        <v>850</v>
      </c>
      <c r="K265" s="261">
        <v>83</v>
      </c>
      <c r="L265" s="261">
        <v>83</v>
      </c>
      <c r="M265" s="258" t="s">
        <v>14</v>
      </c>
      <c r="O265" s="258" t="str">
        <f t="shared" si="4"/>
        <v>Hauser Marián-5231</v>
      </c>
    </row>
    <row r="266" spans="1:15" ht="15">
      <c r="A266" s="258" t="s">
        <v>198</v>
      </c>
      <c r="B266" s="258">
        <v>264</v>
      </c>
      <c r="C266" s="258">
        <v>3</v>
      </c>
      <c r="D266" s="258" t="s">
        <v>433</v>
      </c>
      <c r="E266" s="258">
        <v>2137</v>
      </c>
      <c r="F266" s="258" t="s">
        <v>233</v>
      </c>
      <c r="G266" s="261">
        <v>930</v>
      </c>
      <c r="H266" s="261">
        <v>15786</v>
      </c>
      <c r="I266" s="258" t="s">
        <v>14</v>
      </c>
      <c r="J266" s="258">
        <v>1356</v>
      </c>
      <c r="K266" s="261">
        <v>930</v>
      </c>
      <c r="L266" s="261">
        <v>14430</v>
      </c>
      <c r="M266" s="258" t="s">
        <v>14</v>
      </c>
      <c r="O266" s="258" t="str">
        <f t="shared" si="4"/>
        <v>Malý Petr-2137</v>
      </c>
    </row>
    <row r="267" spans="1:15" ht="15">
      <c r="A267" s="258" t="s">
        <v>198</v>
      </c>
      <c r="B267" s="258">
        <v>265</v>
      </c>
      <c r="C267" s="258">
        <v>24</v>
      </c>
      <c r="D267" s="258" t="s">
        <v>571</v>
      </c>
      <c r="E267" s="258">
        <v>5032</v>
      </c>
      <c r="F267" s="258" t="s">
        <v>153</v>
      </c>
      <c r="G267" s="261">
        <v>923</v>
      </c>
      <c r="H267" s="258">
        <v>1333</v>
      </c>
      <c r="I267" s="261">
        <v>923</v>
      </c>
      <c r="J267" s="258">
        <v>1333</v>
      </c>
      <c r="K267" s="258" t="s">
        <v>14</v>
      </c>
      <c r="L267" s="258" t="s">
        <v>14</v>
      </c>
      <c r="M267" s="258" t="s">
        <v>14</v>
      </c>
      <c r="O267" s="258" t="str">
        <f t="shared" si="4"/>
        <v>Brichta Pavel -5032</v>
      </c>
    </row>
    <row r="268" spans="1:15" ht="15">
      <c r="A268" s="258" t="s">
        <v>198</v>
      </c>
      <c r="B268" s="258">
        <v>266</v>
      </c>
      <c r="C268" s="258">
        <v>2</v>
      </c>
      <c r="D268" s="258" t="s">
        <v>576</v>
      </c>
      <c r="E268" s="258">
        <v>2216</v>
      </c>
      <c r="F268" s="258" t="s">
        <v>219</v>
      </c>
      <c r="G268" s="261">
        <v>920</v>
      </c>
      <c r="H268" s="261">
        <v>9340</v>
      </c>
      <c r="I268" s="258" t="s">
        <v>14</v>
      </c>
      <c r="J268" s="258">
        <v>0</v>
      </c>
      <c r="K268" s="258">
        <v>920</v>
      </c>
      <c r="L268" s="261">
        <v>9340</v>
      </c>
      <c r="M268" s="258" t="s">
        <v>14</v>
      </c>
      <c r="O268" s="258" t="str">
        <f t="shared" si="4"/>
        <v>Mazur Martin-2216</v>
      </c>
    </row>
    <row r="269" spans="1:15" ht="15">
      <c r="A269" s="258" t="s">
        <v>198</v>
      </c>
      <c r="B269" s="258">
        <v>267</v>
      </c>
      <c r="C269" s="258">
        <v>4</v>
      </c>
      <c r="D269" s="258" t="s">
        <v>421</v>
      </c>
      <c r="E269" s="258">
        <v>1456</v>
      </c>
      <c r="F269" s="258" t="s">
        <v>282</v>
      </c>
      <c r="G269" s="261">
        <v>900</v>
      </c>
      <c r="H269" s="261">
        <v>10850</v>
      </c>
      <c r="I269" s="258" t="s">
        <v>14</v>
      </c>
      <c r="J269" s="258">
        <v>0</v>
      </c>
      <c r="K269" s="258">
        <v>900</v>
      </c>
      <c r="L269" s="261">
        <v>10850</v>
      </c>
      <c r="M269" s="258" t="s">
        <v>14</v>
      </c>
      <c r="O269" s="258" t="str">
        <f t="shared" si="4"/>
        <v>Svoboda Jan-1456</v>
      </c>
    </row>
    <row r="270" spans="1:15" ht="15">
      <c r="A270" s="258" t="s">
        <v>198</v>
      </c>
      <c r="B270" s="258">
        <v>268</v>
      </c>
      <c r="C270" s="258">
        <v>2</v>
      </c>
      <c r="D270" s="258" t="s">
        <v>638</v>
      </c>
      <c r="E270" s="258">
        <v>1005</v>
      </c>
      <c r="F270" s="258" t="s">
        <v>275</v>
      </c>
      <c r="G270" s="258">
        <v>900</v>
      </c>
      <c r="H270" s="261">
        <v>10020</v>
      </c>
      <c r="I270" s="258" t="s">
        <v>14</v>
      </c>
      <c r="J270" s="258">
        <v>0</v>
      </c>
      <c r="K270" s="258">
        <v>900</v>
      </c>
      <c r="L270" s="258">
        <v>10020</v>
      </c>
      <c r="M270" s="258" t="s">
        <v>14</v>
      </c>
      <c r="O270" s="258" t="str">
        <f t="shared" si="4"/>
        <v>Pleskot Jan-1005</v>
      </c>
    </row>
    <row r="271" spans="1:15" ht="15">
      <c r="A271" s="258" t="s">
        <v>198</v>
      </c>
      <c r="B271" s="258">
        <v>269</v>
      </c>
      <c r="C271" s="258">
        <v>3</v>
      </c>
      <c r="D271" s="258" t="s">
        <v>927</v>
      </c>
      <c r="E271" s="258">
        <v>3284</v>
      </c>
      <c r="F271" s="258" t="s">
        <v>219</v>
      </c>
      <c r="G271" s="258">
        <v>900</v>
      </c>
      <c r="H271" s="261">
        <v>2280</v>
      </c>
      <c r="I271" s="258" t="s">
        <v>14</v>
      </c>
      <c r="J271" s="258">
        <v>0</v>
      </c>
      <c r="K271" s="258">
        <v>900</v>
      </c>
      <c r="L271" s="261">
        <v>2280</v>
      </c>
      <c r="M271" s="258" t="s">
        <v>14</v>
      </c>
      <c r="O271" s="258" t="str">
        <f t="shared" si="4"/>
        <v>Klimundová Anna-3284</v>
      </c>
    </row>
    <row r="272" spans="1:15" ht="15">
      <c r="A272" s="258" t="s">
        <v>198</v>
      </c>
      <c r="B272" s="258">
        <v>270</v>
      </c>
      <c r="C272" s="258">
        <v>3</v>
      </c>
      <c r="D272" s="258" t="s">
        <v>339</v>
      </c>
      <c r="E272" s="258">
        <v>3898</v>
      </c>
      <c r="F272" s="258" t="s">
        <v>209</v>
      </c>
      <c r="G272" s="258">
        <v>900</v>
      </c>
      <c r="H272" s="261">
        <v>10897</v>
      </c>
      <c r="I272" s="258" t="s">
        <v>14</v>
      </c>
      <c r="J272" s="258">
        <v>1317</v>
      </c>
      <c r="K272" s="258">
        <v>900</v>
      </c>
      <c r="L272" s="261">
        <v>9580</v>
      </c>
      <c r="M272" s="258" t="s">
        <v>14</v>
      </c>
      <c r="O272" s="258" t="str">
        <f t="shared" si="4"/>
        <v>Byrtus Viktor-3898</v>
      </c>
    </row>
    <row r="273" spans="1:15" ht="15">
      <c r="A273" s="258" t="s">
        <v>198</v>
      </c>
      <c r="B273" s="258">
        <v>271</v>
      </c>
      <c r="C273" s="258">
        <v>971</v>
      </c>
      <c r="D273" s="258" t="s">
        <v>932</v>
      </c>
      <c r="E273" s="258">
        <v>3692</v>
      </c>
      <c r="F273" s="258" t="s">
        <v>202</v>
      </c>
      <c r="G273" s="258">
        <v>899</v>
      </c>
      <c r="H273" s="258">
        <v>899</v>
      </c>
      <c r="I273" s="258">
        <v>899</v>
      </c>
      <c r="J273" s="258">
        <v>899</v>
      </c>
      <c r="K273" s="258" t="s">
        <v>14</v>
      </c>
      <c r="L273" s="258" t="s">
        <v>14</v>
      </c>
      <c r="M273" s="258" t="s">
        <v>14</v>
      </c>
      <c r="O273" s="258" t="str">
        <f t="shared" si="4"/>
        <v>Vykouřilová Kristýna-3692</v>
      </c>
    </row>
    <row r="274" spans="1:15" ht="15">
      <c r="A274" s="258" t="s">
        <v>198</v>
      </c>
      <c r="B274" s="258">
        <v>272</v>
      </c>
      <c r="C274" s="258">
        <v>177</v>
      </c>
      <c r="D274" s="258" t="s">
        <v>712</v>
      </c>
      <c r="E274" s="258">
        <v>2948</v>
      </c>
      <c r="F274" s="258" t="s">
        <v>217</v>
      </c>
      <c r="G274" s="258">
        <v>891</v>
      </c>
      <c r="H274" s="261">
        <v>3536</v>
      </c>
      <c r="I274" s="258">
        <v>571</v>
      </c>
      <c r="J274" s="258">
        <v>571</v>
      </c>
      <c r="K274" s="258">
        <v>320</v>
      </c>
      <c r="L274" s="261">
        <v>2965</v>
      </c>
      <c r="M274" s="258" t="s">
        <v>14</v>
      </c>
      <c r="O274" s="258" t="str">
        <f t="shared" si="4"/>
        <v>Zeman Vlastimil-2948</v>
      </c>
    </row>
    <row r="275" spans="1:15" ht="15">
      <c r="A275" s="258" t="s">
        <v>198</v>
      </c>
      <c r="B275" s="258">
        <v>273</v>
      </c>
      <c r="C275" s="258">
        <v>3</v>
      </c>
      <c r="D275" s="258" t="s">
        <v>289</v>
      </c>
      <c r="E275" s="258">
        <v>1962</v>
      </c>
      <c r="F275" s="258" t="s">
        <v>222</v>
      </c>
      <c r="G275" s="258">
        <v>880</v>
      </c>
      <c r="H275" s="261">
        <v>18235</v>
      </c>
      <c r="I275" s="258" t="s">
        <v>14</v>
      </c>
      <c r="J275" s="258">
        <v>1005</v>
      </c>
      <c r="K275" s="258">
        <v>880</v>
      </c>
      <c r="L275" s="261">
        <v>17230</v>
      </c>
      <c r="M275" s="258" t="s">
        <v>14</v>
      </c>
      <c r="O275" s="258" t="str">
        <f t="shared" si="4"/>
        <v>Kubíček Jan-1962</v>
      </c>
    </row>
    <row r="276" spans="1:15" ht="15">
      <c r="A276" s="258" t="s">
        <v>198</v>
      </c>
      <c r="B276" s="258">
        <v>274</v>
      </c>
      <c r="C276" s="258">
        <v>3</v>
      </c>
      <c r="D276" s="258" t="s">
        <v>475</v>
      </c>
      <c r="E276" s="258">
        <v>1227</v>
      </c>
      <c r="F276" s="258" t="s">
        <v>285</v>
      </c>
      <c r="G276" s="258">
        <v>870</v>
      </c>
      <c r="H276" s="261">
        <v>9780</v>
      </c>
      <c r="I276" s="258" t="s">
        <v>14</v>
      </c>
      <c r="J276" s="258">
        <v>0</v>
      </c>
      <c r="K276" s="258">
        <v>870</v>
      </c>
      <c r="L276" s="261">
        <v>9780</v>
      </c>
      <c r="M276" s="258" t="s">
        <v>14</v>
      </c>
      <c r="O276" s="258" t="str">
        <f t="shared" si="4"/>
        <v>Salomon Aleš-1227</v>
      </c>
    </row>
    <row r="277" spans="1:15" ht="15">
      <c r="A277" s="258" t="s">
        <v>198</v>
      </c>
      <c r="B277" s="258">
        <v>275</v>
      </c>
      <c r="C277" s="258">
        <v>144</v>
      </c>
      <c r="D277" s="258" t="s">
        <v>1084</v>
      </c>
      <c r="E277" s="258">
        <v>5318</v>
      </c>
      <c r="F277" s="258" t="s">
        <v>347</v>
      </c>
      <c r="G277" s="258">
        <v>863</v>
      </c>
      <c r="H277" s="261">
        <v>863</v>
      </c>
      <c r="I277" s="258">
        <v>863</v>
      </c>
      <c r="J277" s="258">
        <v>863</v>
      </c>
      <c r="K277" s="258" t="s">
        <v>14</v>
      </c>
      <c r="L277" s="261" t="s">
        <v>14</v>
      </c>
      <c r="M277" s="258" t="s">
        <v>14</v>
      </c>
      <c r="O277" s="258" t="str">
        <f t="shared" si="4"/>
        <v>Sýkora Marek-5318</v>
      </c>
    </row>
    <row r="278" spans="1:15" ht="15">
      <c r="A278" s="258" t="s">
        <v>198</v>
      </c>
      <c r="B278" s="258">
        <v>276</v>
      </c>
      <c r="C278" s="258">
        <v>121</v>
      </c>
      <c r="D278" s="258" t="s">
        <v>627</v>
      </c>
      <c r="E278" s="258">
        <v>513</v>
      </c>
      <c r="F278" s="258" t="s">
        <v>267</v>
      </c>
      <c r="G278" s="258">
        <v>860</v>
      </c>
      <c r="H278" s="261">
        <v>1975</v>
      </c>
      <c r="I278" s="258">
        <v>455</v>
      </c>
      <c r="J278" s="258">
        <v>455</v>
      </c>
      <c r="K278" s="258">
        <v>405</v>
      </c>
      <c r="L278" s="261">
        <v>1520</v>
      </c>
      <c r="M278" s="258" t="s">
        <v>14</v>
      </c>
      <c r="O278" s="258" t="str">
        <f t="shared" si="4"/>
        <v>Filip Martin-513</v>
      </c>
    </row>
    <row r="279" spans="1:15" ht="15">
      <c r="A279" s="258" t="s">
        <v>198</v>
      </c>
      <c r="B279" s="258">
        <v>277</v>
      </c>
      <c r="C279" s="258">
        <v>108</v>
      </c>
      <c r="D279" s="258" t="s">
        <v>1083</v>
      </c>
      <c r="E279" s="258">
        <v>5110</v>
      </c>
      <c r="F279" s="258" t="s">
        <v>153</v>
      </c>
      <c r="G279" s="258">
        <v>841</v>
      </c>
      <c r="H279" s="261">
        <v>841</v>
      </c>
      <c r="I279" s="258">
        <v>841</v>
      </c>
      <c r="J279" s="258">
        <v>841</v>
      </c>
      <c r="K279" s="258" t="s">
        <v>14</v>
      </c>
      <c r="L279" s="261" t="s">
        <v>14</v>
      </c>
      <c r="M279" s="258" t="s">
        <v>14</v>
      </c>
      <c r="O279" s="258" t="str">
        <f t="shared" si="4"/>
        <v>Bělohlávek Jaroslav-5110</v>
      </c>
    </row>
    <row r="280" spans="1:15" ht="15">
      <c r="A280" s="258" t="s">
        <v>198</v>
      </c>
      <c r="B280" s="258">
        <v>278</v>
      </c>
      <c r="C280" s="258">
        <v>4</v>
      </c>
      <c r="D280" s="258" t="s">
        <v>578</v>
      </c>
      <c r="E280" s="258">
        <v>356</v>
      </c>
      <c r="F280" s="258" t="s">
        <v>579</v>
      </c>
      <c r="G280" s="258">
        <v>840</v>
      </c>
      <c r="H280" s="258">
        <v>4235</v>
      </c>
      <c r="I280" s="258" t="s">
        <v>14</v>
      </c>
      <c r="J280" s="258">
        <v>0</v>
      </c>
      <c r="K280" s="258">
        <v>840</v>
      </c>
      <c r="L280" s="258">
        <v>4235</v>
      </c>
      <c r="M280" s="258" t="s">
        <v>14</v>
      </c>
      <c r="O280" s="258" t="str">
        <f t="shared" si="4"/>
        <v>Ditrich Daniel-356</v>
      </c>
    </row>
    <row r="281" spans="1:15" ht="15">
      <c r="A281" s="258" t="s">
        <v>198</v>
      </c>
      <c r="B281" s="258">
        <v>279</v>
      </c>
      <c r="C281" s="258">
        <v>1</v>
      </c>
      <c r="D281" s="258" t="s">
        <v>463</v>
      </c>
      <c r="E281" s="258">
        <v>1096</v>
      </c>
      <c r="F281" s="258" t="s">
        <v>267</v>
      </c>
      <c r="G281" s="258">
        <v>840</v>
      </c>
      <c r="H281" s="261">
        <v>11100</v>
      </c>
      <c r="I281" s="258" t="s">
        <v>14</v>
      </c>
      <c r="J281" s="258">
        <v>0</v>
      </c>
      <c r="K281" s="258">
        <v>840</v>
      </c>
      <c r="L281" s="261">
        <v>11100</v>
      </c>
      <c r="M281" s="258" t="s">
        <v>14</v>
      </c>
      <c r="O281" s="258" t="str">
        <f t="shared" si="4"/>
        <v>Přikryl Michal-1096</v>
      </c>
    </row>
    <row r="282" spans="1:15" ht="15">
      <c r="A282" s="258" t="s">
        <v>198</v>
      </c>
      <c r="B282" s="258">
        <v>280</v>
      </c>
      <c r="C282" s="258">
        <v>1</v>
      </c>
      <c r="D282" s="258" t="s">
        <v>675</v>
      </c>
      <c r="E282" s="258">
        <v>717</v>
      </c>
      <c r="F282" s="258" t="s">
        <v>282</v>
      </c>
      <c r="G282" s="258">
        <v>840</v>
      </c>
      <c r="H282" s="261">
        <v>1788</v>
      </c>
      <c r="I282" s="258" t="s">
        <v>14</v>
      </c>
      <c r="J282" s="258">
        <v>0</v>
      </c>
      <c r="K282" s="258">
        <v>840</v>
      </c>
      <c r="L282" s="261">
        <v>1788</v>
      </c>
      <c r="M282" s="258" t="s">
        <v>14</v>
      </c>
      <c r="O282" s="258" t="str">
        <f t="shared" si="4"/>
        <v>Hexner Adam-717</v>
      </c>
    </row>
    <row r="283" spans="1:15" ht="15">
      <c r="A283" s="258" t="s">
        <v>198</v>
      </c>
      <c r="B283" s="258">
        <v>281</v>
      </c>
      <c r="C283" s="258">
        <v>-2</v>
      </c>
      <c r="D283" s="258" t="s">
        <v>861</v>
      </c>
      <c r="E283" s="258">
        <v>1953</v>
      </c>
      <c r="F283" s="258" t="s">
        <v>366</v>
      </c>
      <c r="G283" s="258">
        <v>840</v>
      </c>
      <c r="H283" s="261">
        <v>1530</v>
      </c>
      <c r="I283" s="258" t="s">
        <v>14</v>
      </c>
      <c r="J283" s="258">
        <v>0</v>
      </c>
      <c r="K283" s="258">
        <v>840</v>
      </c>
      <c r="L283" s="261">
        <v>1530</v>
      </c>
      <c r="M283" s="258" t="s">
        <v>14</v>
      </c>
      <c r="O283" s="258" t="str">
        <f t="shared" si="4"/>
        <v>Kubáň Tomáš-1953</v>
      </c>
    </row>
    <row r="284" spans="1:15" ht="15">
      <c r="A284" s="258" t="s">
        <v>198</v>
      </c>
      <c r="B284" s="258">
        <v>282</v>
      </c>
      <c r="C284" s="258">
        <v>-130</v>
      </c>
      <c r="D284" s="258" t="s">
        <v>288</v>
      </c>
      <c r="E284" s="258">
        <v>2971</v>
      </c>
      <c r="F284" s="258" t="s">
        <v>285</v>
      </c>
      <c r="G284" s="258">
        <v>840</v>
      </c>
      <c r="H284" s="258">
        <v>12589</v>
      </c>
      <c r="I284" s="258" t="s">
        <v>14</v>
      </c>
      <c r="J284" s="258">
        <v>4999</v>
      </c>
      <c r="K284" s="258">
        <v>840</v>
      </c>
      <c r="L284" s="258">
        <v>7590</v>
      </c>
      <c r="M284" s="258" t="s">
        <v>14</v>
      </c>
      <c r="O284" s="258" t="str">
        <f t="shared" si="4"/>
        <v>Zoubek Michal-2971</v>
      </c>
    </row>
    <row r="285" spans="1:15" ht="15">
      <c r="A285" s="258" t="s">
        <v>198</v>
      </c>
      <c r="B285" s="258">
        <v>283</v>
      </c>
      <c r="C285" s="258">
        <v>2</v>
      </c>
      <c r="D285" s="258" t="s">
        <v>1043</v>
      </c>
      <c r="E285" s="258">
        <v>3600</v>
      </c>
      <c r="F285" s="258" t="s">
        <v>219</v>
      </c>
      <c r="G285" s="258">
        <v>835</v>
      </c>
      <c r="H285" s="261">
        <v>2540</v>
      </c>
      <c r="I285" s="258" t="s">
        <v>14</v>
      </c>
      <c r="J285" s="258">
        <v>0</v>
      </c>
      <c r="K285" s="258">
        <v>835</v>
      </c>
      <c r="L285" s="261">
        <v>2540</v>
      </c>
      <c r="M285" s="258" t="s">
        <v>14</v>
      </c>
      <c r="O285" s="258" t="str">
        <f t="shared" si="4"/>
        <v>Šmeralová Jana-3600</v>
      </c>
    </row>
    <row r="286" spans="1:15" ht="15">
      <c r="A286" s="258" t="s">
        <v>198</v>
      </c>
      <c r="B286" s="258">
        <v>284</v>
      </c>
      <c r="C286" s="258">
        <v>2</v>
      </c>
      <c r="D286" s="258" t="s">
        <v>596</v>
      </c>
      <c r="E286" s="258">
        <v>2321</v>
      </c>
      <c r="F286" s="258" t="s">
        <v>209</v>
      </c>
      <c r="G286" s="258">
        <v>830</v>
      </c>
      <c r="H286" s="258">
        <v>9385</v>
      </c>
      <c r="I286" s="258" t="s">
        <v>14</v>
      </c>
      <c r="J286" s="258">
        <v>0</v>
      </c>
      <c r="K286" s="258">
        <v>830</v>
      </c>
      <c r="L286" s="258">
        <v>9385</v>
      </c>
      <c r="M286" s="258" t="s">
        <v>14</v>
      </c>
      <c r="O286" s="258" t="str">
        <f t="shared" si="4"/>
        <v>Mutina Jan-2321</v>
      </c>
    </row>
    <row r="287" spans="1:15" ht="15">
      <c r="A287" s="258" t="s">
        <v>198</v>
      </c>
      <c r="B287" s="258">
        <v>285</v>
      </c>
      <c r="C287" s="258">
        <v>2</v>
      </c>
      <c r="D287" s="258" t="s">
        <v>453</v>
      </c>
      <c r="E287" s="258">
        <v>1898</v>
      </c>
      <c r="F287" s="258" t="s">
        <v>267</v>
      </c>
      <c r="G287" s="258">
        <v>825</v>
      </c>
      <c r="H287" s="261">
        <v>14845</v>
      </c>
      <c r="I287" s="258" t="s">
        <v>14</v>
      </c>
      <c r="J287" s="258">
        <v>0</v>
      </c>
      <c r="K287" s="258">
        <v>825</v>
      </c>
      <c r="L287" s="261">
        <v>14845</v>
      </c>
      <c r="M287" s="258" t="s">
        <v>14</v>
      </c>
      <c r="O287" s="258" t="str">
        <f t="shared" si="4"/>
        <v>Kratochvíl Lukáš-1898</v>
      </c>
    </row>
    <row r="288" spans="1:15" ht="15">
      <c r="A288" s="258" t="s">
        <v>198</v>
      </c>
      <c r="B288" s="258">
        <v>286</v>
      </c>
      <c r="C288" s="258">
        <v>2</v>
      </c>
      <c r="D288" s="258" t="s">
        <v>615</v>
      </c>
      <c r="E288" s="258">
        <v>1739</v>
      </c>
      <c r="F288" s="258" t="s">
        <v>222</v>
      </c>
      <c r="G288" s="258">
        <v>820</v>
      </c>
      <c r="H288" s="261">
        <v>2525</v>
      </c>
      <c r="I288" s="258" t="s">
        <v>14</v>
      </c>
      <c r="J288" s="258">
        <v>0</v>
      </c>
      <c r="K288" s="258">
        <v>820</v>
      </c>
      <c r="L288" s="261">
        <v>2525</v>
      </c>
      <c r="M288" s="258" t="s">
        <v>14</v>
      </c>
      <c r="O288" s="258" t="str">
        <f t="shared" si="4"/>
        <v>Kobrle Petr-1739</v>
      </c>
    </row>
    <row r="289" spans="1:15" ht="15">
      <c r="A289" s="258" t="s">
        <v>198</v>
      </c>
      <c r="B289" s="258">
        <v>287</v>
      </c>
      <c r="C289" s="258">
        <v>4</v>
      </c>
      <c r="D289" s="258" t="s">
        <v>867</v>
      </c>
      <c r="E289" s="258">
        <v>4162</v>
      </c>
      <c r="F289" s="258" t="s">
        <v>868</v>
      </c>
      <c r="G289" s="258">
        <v>810</v>
      </c>
      <c r="H289" s="261">
        <v>2395</v>
      </c>
      <c r="I289" s="258" t="s">
        <v>14</v>
      </c>
      <c r="J289" s="258">
        <v>0</v>
      </c>
      <c r="K289" s="258">
        <v>810</v>
      </c>
      <c r="L289" s="261">
        <v>2395</v>
      </c>
      <c r="M289" s="258" t="s">
        <v>14</v>
      </c>
      <c r="O289" s="258" t="str">
        <f t="shared" si="4"/>
        <v>Chmelař Petr-4162</v>
      </c>
    </row>
    <row r="290" spans="1:15" ht="15">
      <c r="A290" s="258" t="s">
        <v>198</v>
      </c>
      <c r="B290" s="258">
        <v>288</v>
      </c>
      <c r="C290" s="258">
        <v>81</v>
      </c>
      <c r="D290" s="258" t="s">
        <v>1076</v>
      </c>
      <c r="E290" s="258">
        <v>5291</v>
      </c>
      <c r="F290" s="258" t="s">
        <v>326</v>
      </c>
      <c r="G290" s="258">
        <v>809</v>
      </c>
      <c r="H290" s="261">
        <v>809</v>
      </c>
      <c r="I290" s="258">
        <v>669</v>
      </c>
      <c r="J290" s="258">
        <v>669</v>
      </c>
      <c r="K290" s="258">
        <v>140</v>
      </c>
      <c r="L290" s="261">
        <v>140</v>
      </c>
      <c r="M290" s="258" t="s">
        <v>14</v>
      </c>
      <c r="O290" s="258" t="str">
        <f t="shared" si="4"/>
        <v>Urban Viktor-5291</v>
      </c>
    </row>
    <row r="291" spans="1:15" ht="15">
      <c r="A291" s="258" t="s">
        <v>198</v>
      </c>
      <c r="B291" s="258">
        <v>289</v>
      </c>
      <c r="C291" s="258">
        <v>3</v>
      </c>
      <c r="D291" s="258" t="s">
        <v>496</v>
      </c>
      <c r="E291" s="258">
        <v>4669</v>
      </c>
      <c r="F291" s="258" t="s">
        <v>497</v>
      </c>
      <c r="G291" s="258">
        <v>800</v>
      </c>
      <c r="H291" s="261">
        <v>3380</v>
      </c>
      <c r="I291" s="258" t="s">
        <v>14</v>
      </c>
      <c r="J291" s="258">
        <v>0</v>
      </c>
      <c r="K291" s="258">
        <v>800</v>
      </c>
      <c r="L291" s="261">
        <v>3380</v>
      </c>
      <c r="M291" s="258" t="s">
        <v>14</v>
      </c>
      <c r="O291" s="258" t="str">
        <f t="shared" si="4"/>
        <v>Nálevka Petr-4669</v>
      </c>
    </row>
    <row r="292" spans="1:15" ht="15">
      <c r="A292" s="258" t="s">
        <v>198</v>
      </c>
      <c r="B292" s="258">
        <v>290</v>
      </c>
      <c r="C292" s="258">
        <v>-86</v>
      </c>
      <c r="D292" s="258" t="s">
        <v>611</v>
      </c>
      <c r="E292" s="258">
        <v>2403</v>
      </c>
      <c r="F292" s="258" t="s">
        <v>321</v>
      </c>
      <c r="G292" s="258">
        <v>796</v>
      </c>
      <c r="H292" s="261">
        <v>5387</v>
      </c>
      <c r="I292" s="258">
        <v>496</v>
      </c>
      <c r="J292" s="258">
        <v>1052</v>
      </c>
      <c r="K292" s="258">
        <v>300</v>
      </c>
      <c r="L292" s="261">
        <v>4335</v>
      </c>
      <c r="M292" s="258" t="s">
        <v>14</v>
      </c>
      <c r="O292" s="258" t="str">
        <f t="shared" si="4"/>
        <v>Novotný Radek-2403</v>
      </c>
    </row>
    <row r="293" spans="1:15" ht="15">
      <c r="A293" s="258" t="s">
        <v>198</v>
      </c>
      <c r="B293" s="258">
        <v>291</v>
      </c>
      <c r="C293" s="258">
        <v>2</v>
      </c>
      <c r="D293" s="258" t="s">
        <v>474</v>
      </c>
      <c r="E293" s="258">
        <v>1803</v>
      </c>
      <c r="F293" s="258" t="s">
        <v>321</v>
      </c>
      <c r="G293" s="258">
        <v>791</v>
      </c>
      <c r="H293" s="261">
        <v>3906</v>
      </c>
      <c r="I293" s="258">
        <v>471</v>
      </c>
      <c r="J293" s="258">
        <v>471</v>
      </c>
      <c r="K293" s="258">
        <v>320</v>
      </c>
      <c r="L293" s="261">
        <v>3435</v>
      </c>
      <c r="M293" s="258" t="s">
        <v>14</v>
      </c>
      <c r="O293" s="258" t="str">
        <f t="shared" si="4"/>
        <v>Koranda Ivo-1803</v>
      </c>
    </row>
    <row r="294" spans="1:15" ht="15">
      <c r="A294" s="258" t="s">
        <v>198</v>
      </c>
      <c r="B294" s="258">
        <v>292</v>
      </c>
      <c r="C294" s="258">
        <v>2</v>
      </c>
      <c r="D294" s="258" t="s">
        <v>706</v>
      </c>
      <c r="E294" s="258">
        <v>1558</v>
      </c>
      <c r="F294" s="258" t="s">
        <v>579</v>
      </c>
      <c r="G294" s="258">
        <v>783</v>
      </c>
      <c r="H294" s="261">
        <v>2020</v>
      </c>
      <c r="I294" s="258">
        <v>383</v>
      </c>
      <c r="J294" s="258">
        <v>383</v>
      </c>
      <c r="K294" s="258">
        <v>400</v>
      </c>
      <c r="L294" s="261">
        <v>1637</v>
      </c>
      <c r="M294" s="258" t="s">
        <v>14</v>
      </c>
      <c r="O294" s="258" t="str">
        <f t="shared" si="4"/>
        <v>Jeníček Robert-1558</v>
      </c>
    </row>
    <row r="295" spans="1:15" ht="15">
      <c r="A295" s="258" t="s">
        <v>198</v>
      </c>
      <c r="B295" s="258">
        <v>293</v>
      </c>
      <c r="C295" s="258">
        <v>3</v>
      </c>
      <c r="D295" s="258" t="s">
        <v>518</v>
      </c>
      <c r="E295" s="258">
        <v>1427</v>
      </c>
      <c r="F295" s="258" t="s">
        <v>222</v>
      </c>
      <c r="G295" s="258">
        <v>780</v>
      </c>
      <c r="H295" s="261">
        <v>5575</v>
      </c>
      <c r="I295" s="258" t="s">
        <v>14</v>
      </c>
      <c r="J295" s="258">
        <v>0</v>
      </c>
      <c r="K295" s="258">
        <v>780</v>
      </c>
      <c r="L295" s="261">
        <v>5575</v>
      </c>
      <c r="M295" s="258" t="s">
        <v>14</v>
      </c>
      <c r="O295" s="258" t="str">
        <f t="shared" si="4"/>
        <v>Studený Robert-1427</v>
      </c>
    </row>
    <row r="296" spans="1:15" ht="15">
      <c r="A296" s="258" t="s">
        <v>198</v>
      </c>
      <c r="B296" s="258">
        <v>294</v>
      </c>
      <c r="C296" s="258">
        <v>4</v>
      </c>
      <c r="D296" s="258" t="s">
        <v>874</v>
      </c>
      <c r="E296" s="258">
        <v>909</v>
      </c>
      <c r="F296" s="258" t="s">
        <v>282</v>
      </c>
      <c r="G296" s="258">
        <v>780</v>
      </c>
      <c r="H296" s="258">
        <v>4155</v>
      </c>
      <c r="I296" s="258" t="s">
        <v>14</v>
      </c>
      <c r="J296" s="258">
        <v>0</v>
      </c>
      <c r="K296" s="258">
        <v>780</v>
      </c>
      <c r="L296" s="258">
        <v>4155</v>
      </c>
      <c r="M296" s="258" t="s">
        <v>14</v>
      </c>
      <c r="O296" s="258" t="str">
        <f t="shared" si="4"/>
        <v>Chudoba Jan-909</v>
      </c>
    </row>
    <row r="297" spans="1:15" ht="15">
      <c r="A297" s="258" t="s">
        <v>198</v>
      </c>
      <c r="B297" s="258">
        <v>295</v>
      </c>
      <c r="C297" s="258">
        <v>2</v>
      </c>
      <c r="D297" s="258" t="s">
        <v>362</v>
      </c>
      <c r="E297" s="258">
        <v>58</v>
      </c>
      <c r="F297" s="258" t="s">
        <v>235</v>
      </c>
      <c r="G297" s="258">
        <v>780</v>
      </c>
      <c r="H297" s="261">
        <v>12828</v>
      </c>
      <c r="I297" s="258" t="s">
        <v>14</v>
      </c>
      <c r="J297" s="258">
        <v>788</v>
      </c>
      <c r="K297" s="258">
        <v>780</v>
      </c>
      <c r="L297" s="261">
        <v>12040</v>
      </c>
      <c r="M297" s="258" t="s">
        <v>14</v>
      </c>
      <c r="O297" s="258" t="str">
        <f t="shared" si="4"/>
        <v>Barnáš Vít-58</v>
      </c>
    </row>
    <row r="298" spans="1:15" ht="15">
      <c r="A298" s="258" t="s">
        <v>198</v>
      </c>
      <c r="B298" s="258">
        <v>296</v>
      </c>
      <c r="C298" s="258">
        <v>3</v>
      </c>
      <c r="D298" s="258" t="s">
        <v>410</v>
      </c>
      <c r="E298" s="258">
        <v>4299</v>
      </c>
      <c r="F298" s="258" t="s">
        <v>233</v>
      </c>
      <c r="G298" s="258">
        <v>780</v>
      </c>
      <c r="H298" s="258">
        <v>2357</v>
      </c>
      <c r="I298" s="258" t="s">
        <v>14</v>
      </c>
      <c r="J298" s="258">
        <v>982</v>
      </c>
      <c r="K298" s="258">
        <v>780</v>
      </c>
      <c r="L298" s="258">
        <v>1375</v>
      </c>
      <c r="M298" s="258" t="s">
        <v>14</v>
      </c>
      <c r="O298" s="258" t="str">
        <f t="shared" si="4"/>
        <v>Vorlíček Ondřej-4299</v>
      </c>
    </row>
    <row r="299" spans="1:15" ht="15">
      <c r="A299" s="258" t="s">
        <v>198</v>
      </c>
      <c r="B299" s="258">
        <v>297</v>
      </c>
      <c r="C299" s="258">
        <v>3</v>
      </c>
      <c r="D299" s="258" t="s">
        <v>466</v>
      </c>
      <c r="E299" s="258">
        <v>2344</v>
      </c>
      <c r="F299" s="258" t="s">
        <v>153</v>
      </c>
      <c r="G299" s="258">
        <v>775</v>
      </c>
      <c r="H299" s="261">
        <v>2732</v>
      </c>
      <c r="I299" s="258">
        <v>490</v>
      </c>
      <c r="J299" s="258">
        <v>967</v>
      </c>
      <c r="K299" s="258">
        <v>285</v>
      </c>
      <c r="L299" s="261">
        <v>1765</v>
      </c>
      <c r="M299" s="258" t="s">
        <v>14</v>
      </c>
      <c r="O299" s="258" t="str">
        <f t="shared" si="4"/>
        <v>Němec Václav-2344</v>
      </c>
    </row>
    <row r="300" spans="1:15" ht="15">
      <c r="A300" s="258" t="s">
        <v>198</v>
      </c>
      <c r="B300" s="258">
        <v>298</v>
      </c>
      <c r="C300" s="258">
        <v>204</v>
      </c>
      <c r="D300" s="258" t="s">
        <v>490</v>
      </c>
      <c r="E300" s="258">
        <v>3856</v>
      </c>
      <c r="F300" s="258" t="s">
        <v>181</v>
      </c>
      <c r="G300" s="258">
        <v>770</v>
      </c>
      <c r="H300" s="261">
        <v>1886</v>
      </c>
      <c r="I300" s="258">
        <v>545</v>
      </c>
      <c r="J300" s="258">
        <v>545</v>
      </c>
      <c r="K300" s="258">
        <v>225</v>
      </c>
      <c r="L300" s="261">
        <v>1341</v>
      </c>
      <c r="M300" s="258" t="s">
        <v>14</v>
      </c>
      <c r="O300" s="258" t="str">
        <f t="shared" si="4"/>
        <v>Riška Dominik-3856</v>
      </c>
    </row>
    <row r="301" spans="1:15" ht="15">
      <c r="A301" s="258" t="s">
        <v>198</v>
      </c>
      <c r="B301" s="258">
        <v>299</v>
      </c>
      <c r="C301" s="258">
        <v>3</v>
      </c>
      <c r="D301" s="258" t="s">
        <v>864</v>
      </c>
      <c r="E301" s="258">
        <v>4146</v>
      </c>
      <c r="F301" s="258" t="s">
        <v>209</v>
      </c>
      <c r="G301" s="258">
        <v>765</v>
      </c>
      <c r="H301" s="261">
        <v>6915</v>
      </c>
      <c r="I301" s="258" t="s">
        <v>14</v>
      </c>
      <c r="J301" s="258">
        <v>0</v>
      </c>
      <c r="K301" s="258">
        <v>765</v>
      </c>
      <c r="L301" s="261">
        <v>6915</v>
      </c>
      <c r="M301" s="258" t="s">
        <v>14</v>
      </c>
      <c r="O301" s="258" t="str">
        <f t="shared" si="4"/>
        <v>Pelech Patrik-4146</v>
      </c>
    </row>
    <row r="302" spans="1:15" ht="15">
      <c r="A302" s="258" t="s">
        <v>198</v>
      </c>
      <c r="B302" s="258">
        <v>300</v>
      </c>
      <c r="C302" s="258">
        <v>1</v>
      </c>
      <c r="D302" s="258" t="s">
        <v>390</v>
      </c>
      <c r="E302" s="258">
        <v>87</v>
      </c>
      <c r="F302" s="258" t="s">
        <v>391</v>
      </c>
      <c r="G302" s="258">
        <v>765</v>
      </c>
      <c r="H302" s="258">
        <v>12300</v>
      </c>
      <c r="I302" s="258" t="s">
        <v>14</v>
      </c>
      <c r="J302" s="258">
        <v>720</v>
      </c>
      <c r="K302" s="258">
        <v>765</v>
      </c>
      <c r="L302" s="258">
        <v>11580</v>
      </c>
      <c r="M302" s="258" t="s">
        <v>14</v>
      </c>
      <c r="O302" s="258" t="str">
        <f t="shared" si="4"/>
        <v>Belada David-87</v>
      </c>
    </row>
    <row r="303" spans="1:15" ht="15">
      <c r="A303" s="258" t="s">
        <v>198</v>
      </c>
      <c r="B303" s="258">
        <v>301</v>
      </c>
      <c r="C303" s="258">
        <v>-69</v>
      </c>
      <c r="D303" s="258" t="s">
        <v>423</v>
      </c>
      <c r="E303" s="258">
        <v>134</v>
      </c>
      <c r="F303" s="258" t="s">
        <v>205</v>
      </c>
      <c r="G303" s="258">
        <v>757</v>
      </c>
      <c r="H303" s="258">
        <v>4969</v>
      </c>
      <c r="I303" s="258">
        <v>457</v>
      </c>
      <c r="J303" s="258">
        <v>1544</v>
      </c>
      <c r="K303" s="258">
        <v>300</v>
      </c>
      <c r="L303" s="258">
        <v>3425</v>
      </c>
      <c r="M303" s="258" t="s">
        <v>14</v>
      </c>
      <c r="O303" s="258" t="str">
        <f t="shared" si="4"/>
        <v>Blaha Pavel-134</v>
      </c>
    </row>
    <row r="304" spans="1:15" ht="15">
      <c r="A304" s="258" t="s">
        <v>198</v>
      </c>
      <c r="B304" s="258">
        <v>302</v>
      </c>
      <c r="C304" s="258">
        <v>1</v>
      </c>
      <c r="D304" s="258" t="s">
        <v>1059</v>
      </c>
      <c r="E304" s="258">
        <v>5213</v>
      </c>
      <c r="F304" s="258" t="s">
        <v>267</v>
      </c>
      <c r="G304" s="258">
        <v>752</v>
      </c>
      <c r="H304" s="261">
        <v>752</v>
      </c>
      <c r="I304" s="258">
        <v>391</v>
      </c>
      <c r="J304" s="258">
        <v>391</v>
      </c>
      <c r="K304" s="258">
        <v>361</v>
      </c>
      <c r="L304" s="261">
        <v>361</v>
      </c>
      <c r="M304" s="258" t="s">
        <v>14</v>
      </c>
      <c r="O304" s="258" t="str">
        <f t="shared" si="4"/>
        <v>Durda Tomáš-5213</v>
      </c>
    </row>
    <row r="305" spans="1:15" ht="15">
      <c r="A305" s="258" t="s">
        <v>198</v>
      </c>
      <c r="B305" s="258">
        <v>303</v>
      </c>
      <c r="C305" s="258">
        <v>-90</v>
      </c>
      <c r="D305" s="258" t="s">
        <v>498</v>
      </c>
      <c r="E305" s="258">
        <v>1820</v>
      </c>
      <c r="F305" s="258" t="s">
        <v>499</v>
      </c>
      <c r="G305" s="258">
        <v>750</v>
      </c>
      <c r="H305" s="261">
        <v>5512</v>
      </c>
      <c r="I305" s="258" t="s">
        <v>14</v>
      </c>
      <c r="J305" s="258">
        <v>519</v>
      </c>
      <c r="K305" s="258">
        <v>750</v>
      </c>
      <c r="L305" s="261">
        <v>4993</v>
      </c>
      <c r="M305" s="258" t="s">
        <v>14</v>
      </c>
      <c r="O305" s="258" t="str">
        <f t="shared" si="4"/>
        <v>Kosíř Tomáš-1820</v>
      </c>
    </row>
    <row r="306" spans="1:15" ht="15">
      <c r="A306" s="258" t="s">
        <v>198</v>
      </c>
      <c r="B306" s="258">
        <v>304</v>
      </c>
      <c r="D306" s="258" t="s">
        <v>548</v>
      </c>
      <c r="E306" s="258">
        <v>4050</v>
      </c>
      <c r="F306" s="258" t="s">
        <v>205</v>
      </c>
      <c r="G306" s="258">
        <v>750</v>
      </c>
      <c r="H306" s="261">
        <v>4746</v>
      </c>
      <c r="I306" s="258" t="s">
        <v>14</v>
      </c>
      <c r="J306" s="258">
        <v>0</v>
      </c>
      <c r="K306" s="258">
        <v>750</v>
      </c>
      <c r="L306" s="261">
        <v>4746</v>
      </c>
      <c r="M306" s="258" t="s">
        <v>14</v>
      </c>
      <c r="O306" s="258" t="str">
        <f t="shared" si="4"/>
        <v>Gula Marek-4050</v>
      </c>
    </row>
    <row r="307" spans="1:15" ht="15">
      <c r="A307" s="258" t="s">
        <v>198</v>
      </c>
      <c r="B307" s="258">
        <v>305</v>
      </c>
      <c r="C307" s="258">
        <v>13</v>
      </c>
      <c r="D307" s="258" t="s">
        <v>698</v>
      </c>
      <c r="E307" s="258">
        <v>2345</v>
      </c>
      <c r="F307" s="258" t="s">
        <v>153</v>
      </c>
      <c r="G307" s="258">
        <v>732</v>
      </c>
      <c r="H307" s="261">
        <v>1753</v>
      </c>
      <c r="I307" s="258">
        <v>732</v>
      </c>
      <c r="J307" s="258">
        <v>1503</v>
      </c>
      <c r="K307" s="258" t="s">
        <v>14</v>
      </c>
      <c r="L307" s="261">
        <v>250</v>
      </c>
      <c r="M307" s="258" t="s">
        <v>14</v>
      </c>
      <c r="O307" s="258" t="str">
        <f t="shared" si="4"/>
        <v>Němec Luděk-2345</v>
      </c>
    </row>
    <row r="308" spans="1:15" ht="15">
      <c r="A308" s="258" t="s">
        <v>198</v>
      </c>
      <c r="B308" s="258">
        <v>306</v>
      </c>
      <c r="C308" s="258">
        <v>-119</v>
      </c>
      <c r="D308" s="258" t="s">
        <v>311</v>
      </c>
      <c r="E308" s="258">
        <v>4597</v>
      </c>
      <c r="F308" s="258" t="s">
        <v>312</v>
      </c>
      <c r="G308" s="258">
        <v>731</v>
      </c>
      <c r="H308" s="261">
        <v>7870</v>
      </c>
      <c r="I308" s="258">
        <v>491</v>
      </c>
      <c r="J308" s="258">
        <v>4485</v>
      </c>
      <c r="K308" s="258">
        <v>240</v>
      </c>
      <c r="L308" s="261">
        <v>3385</v>
      </c>
      <c r="M308" s="258" t="s">
        <v>14</v>
      </c>
      <c r="O308" s="258" t="str">
        <f t="shared" si="4"/>
        <v>Staněk Kamil-4597</v>
      </c>
    </row>
    <row r="309" spans="1:15" ht="15">
      <c r="A309" s="258" t="s">
        <v>198</v>
      </c>
      <c r="B309" s="258">
        <v>307</v>
      </c>
      <c r="D309" s="258" t="s">
        <v>1061</v>
      </c>
      <c r="E309" s="258">
        <v>4799</v>
      </c>
      <c r="F309" s="258" t="s">
        <v>301</v>
      </c>
      <c r="G309" s="258">
        <v>730</v>
      </c>
      <c r="H309" s="261">
        <v>730</v>
      </c>
      <c r="I309" s="258" t="s">
        <v>14</v>
      </c>
      <c r="J309" s="258">
        <v>0</v>
      </c>
      <c r="K309" s="258">
        <v>730</v>
      </c>
      <c r="L309" s="261">
        <v>730</v>
      </c>
      <c r="M309" s="258" t="s">
        <v>14</v>
      </c>
      <c r="O309" s="258" t="str">
        <f t="shared" si="4"/>
        <v>Kraus Michal-4799</v>
      </c>
    </row>
    <row r="310" spans="1:15" ht="15">
      <c r="A310" s="258" t="s">
        <v>198</v>
      </c>
      <c r="B310" s="258">
        <v>308</v>
      </c>
      <c r="C310" s="258">
        <v>-2</v>
      </c>
      <c r="D310" s="258" t="s">
        <v>459</v>
      </c>
      <c r="E310" s="258">
        <v>507</v>
      </c>
      <c r="F310" s="258" t="s">
        <v>440</v>
      </c>
      <c r="G310" s="258">
        <v>730</v>
      </c>
      <c r="H310" s="261">
        <v>6900</v>
      </c>
      <c r="I310" s="258" t="s">
        <v>14</v>
      </c>
      <c r="J310" s="258">
        <v>0</v>
      </c>
      <c r="K310" s="258">
        <v>730</v>
      </c>
      <c r="L310" s="261">
        <v>6900</v>
      </c>
      <c r="M310" s="258" t="s">
        <v>14</v>
      </c>
      <c r="O310" s="258" t="str">
        <f t="shared" si="4"/>
        <v>Ficek Jaroslav-507</v>
      </c>
    </row>
    <row r="311" spans="1:15" ht="15">
      <c r="A311" s="258" t="s">
        <v>198</v>
      </c>
      <c r="B311" s="258">
        <v>309</v>
      </c>
      <c r="C311" s="258">
        <v>36</v>
      </c>
      <c r="D311" s="258" t="s">
        <v>629</v>
      </c>
      <c r="E311" s="258">
        <v>2658</v>
      </c>
      <c r="F311" s="258" t="s">
        <v>153</v>
      </c>
      <c r="G311" s="258">
        <v>730</v>
      </c>
      <c r="H311" s="258">
        <v>3035</v>
      </c>
      <c r="I311" s="258">
        <v>490</v>
      </c>
      <c r="J311" s="258">
        <v>1517</v>
      </c>
      <c r="K311" s="258">
        <v>240</v>
      </c>
      <c r="L311" s="258">
        <v>1518</v>
      </c>
      <c r="M311" s="258" t="s">
        <v>14</v>
      </c>
      <c r="O311" s="258" t="str">
        <f t="shared" si="4"/>
        <v>Tupec Pavel-2658</v>
      </c>
    </row>
    <row r="312" spans="1:15" ht="15">
      <c r="A312" s="258" t="s">
        <v>198</v>
      </c>
      <c r="B312" s="258">
        <v>310</v>
      </c>
      <c r="C312" s="258">
        <v>-2</v>
      </c>
      <c r="D312" s="258" t="s">
        <v>580</v>
      </c>
      <c r="E312" s="258">
        <v>4924</v>
      </c>
      <c r="F312" s="258" t="s">
        <v>267</v>
      </c>
      <c r="G312" s="258">
        <v>726</v>
      </c>
      <c r="H312" s="261">
        <v>1901</v>
      </c>
      <c r="I312" s="258">
        <v>411</v>
      </c>
      <c r="J312" s="258">
        <v>1041</v>
      </c>
      <c r="K312" s="258">
        <v>315</v>
      </c>
      <c r="L312" s="261">
        <v>860</v>
      </c>
      <c r="M312" s="258" t="s">
        <v>14</v>
      </c>
      <c r="O312" s="258" t="str">
        <f t="shared" si="4"/>
        <v>Kellner Oldřich-4924</v>
      </c>
    </row>
    <row r="313" spans="1:15" ht="15">
      <c r="A313" s="258" t="s">
        <v>198</v>
      </c>
      <c r="B313" s="258">
        <v>311</v>
      </c>
      <c r="C313" s="258">
        <v>-1</v>
      </c>
      <c r="D313" s="258" t="s">
        <v>492</v>
      </c>
      <c r="E313" s="258">
        <v>3163</v>
      </c>
      <c r="F313" s="258" t="s">
        <v>493</v>
      </c>
      <c r="G313" s="258">
        <v>724</v>
      </c>
      <c r="H313" s="261">
        <v>724</v>
      </c>
      <c r="I313" s="258">
        <v>724</v>
      </c>
      <c r="J313" s="258">
        <v>724</v>
      </c>
      <c r="K313" s="258" t="s">
        <v>14</v>
      </c>
      <c r="L313" s="261" t="s">
        <v>14</v>
      </c>
      <c r="M313" s="258" t="s">
        <v>14</v>
      </c>
      <c r="O313" s="258" t="str">
        <f t="shared" si="4"/>
        <v>Hájková Michaela-3163</v>
      </c>
    </row>
    <row r="314" spans="1:15" ht="15">
      <c r="A314" s="258" t="s">
        <v>198</v>
      </c>
      <c r="B314" s="258">
        <v>312</v>
      </c>
      <c r="C314" s="258">
        <v>-1</v>
      </c>
      <c r="D314" s="258" t="s">
        <v>1081</v>
      </c>
      <c r="E314" s="258">
        <v>392</v>
      </c>
      <c r="F314" s="258" t="s">
        <v>261</v>
      </c>
      <c r="G314" s="258">
        <v>720</v>
      </c>
      <c r="H314" s="261">
        <v>720</v>
      </c>
      <c r="I314" s="258" t="s">
        <v>14</v>
      </c>
      <c r="J314" s="258">
        <v>0</v>
      </c>
      <c r="K314" s="258">
        <v>720</v>
      </c>
      <c r="L314" s="261">
        <v>720</v>
      </c>
      <c r="M314" s="258" t="s">
        <v>14</v>
      </c>
      <c r="O314" s="258" t="str">
        <f t="shared" si="4"/>
        <v>Doucha Radek-392</v>
      </c>
    </row>
    <row r="315" spans="1:15" ht="15">
      <c r="A315" s="258" t="s">
        <v>198</v>
      </c>
      <c r="B315" s="258">
        <v>313</v>
      </c>
      <c r="C315" s="258">
        <v>929</v>
      </c>
      <c r="D315" s="258" t="s">
        <v>1109</v>
      </c>
      <c r="E315" s="258">
        <v>3873</v>
      </c>
      <c r="F315" s="258" t="s">
        <v>265</v>
      </c>
      <c r="G315" s="258">
        <v>720</v>
      </c>
      <c r="H315" s="261">
        <v>3094</v>
      </c>
      <c r="I315" s="258">
        <v>720</v>
      </c>
      <c r="J315" s="258">
        <v>1434</v>
      </c>
      <c r="K315" s="258" t="s">
        <v>14</v>
      </c>
      <c r="L315" s="261">
        <v>1660</v>
      </c>
      <c r="M315" s="258" t="s">
        <v>14</v>
      </c>
      <c r="O315" s="258" t="str">
        <f t="shared" si="4"/>
        <v>Dušek Přemek-3873</v>
      </c>
    </row>
    <row r="316" spans="1:15" ht="15">
      <c r="A316" s="258" t="s">
        <v>198</v>
      </c>
      <c r="B316" s="258">
        <v>314</v>
      </c>
      <c r="C316" s="258">
        <v>11</v>
      </c>
      <c r="D316" s="258" t="s">
        <v>871</v>
      </c>
      <c r="E316" s="258">
        <v>4851</v>
      </c>
      <c r="F316" s="258" t="s">
        <v>153</v>
      </c>
      <c r="G316" s="258">
        <v>709</v>
      </c>
      <c r="H316" s="261">
        <v>1050</v>
      </c>
      <c r="I316" s="258">
        <v>709</v>
      </c>
      <c r="J316" s="258">
        <v>1050</v>
      </c>
      <c r="K316" s="258" t="s">
        <v>14</v>
      </c>
      <c r="L316" s="261" t="s">
        <v>14</v>
      </c>
      <c r="M316" s="258" t="s">
        <v>14</v>
      </c>
      <c r="O316" s="258" t="str">
        <f t="shared" si="4"/>
        <v>Pinková Lucie-4851</v>
      </c>
    </row>
    <row r="317" spans="1:15" ht="15">
      <c r="A317" s="258" t="s">
        <v>198</v>
      </c>
      <c r="B317" s="258">
        <v>315</v>
      </c>
      <c r="C317" s="258">
        <v>-3</v>
      </c>
      <c r="D317" s="258" t="s">
        <v>678</v>
      </c>
      <c r="E317" s="258">
        <v>2631</v>
      </c>
      <c r="F317" s="258" t="s">
        <v>252</v>
      </c>
      <c r="G317" s="258">
        <v>706</v>
      </c>
      <c r="H317" s="258">
        <v>1891</v>
      </c>
      <c r="I317" s="258">
        <v>406</v>
      </c>
      <c r="J317" s="258">
        <v>406</v>
      </c>
      <c r="K317" s="258">
        <v>300</v>
      </c>
      <c r="L317" s="258">
        <v>1485</v>
      </c>
      <c r="M317" s="258" t="s">
        <v>14</v>
      </c>
      <c r="O317" s="258" t="str">
        <f t="shared" si="4"/>
        <v>Trefný Pavel-2631</v>
      </c>
    </row>
    <row r="318" spans="1:15" ht="15">
      <c r="A318" s="258" t="s">
        <v>198</v>
      </c>
      <c r="B318" s="258">
        <v>316</v>
      </c>
      <c r="C318" s="258">
        <v>135</v>
      </c>
      <c r="D318" s="258" t="s">
        <v>1086</v>
      </c>
      <c r="E318" s="258">
        <v>4561</v>
      </c>
      <c r="F318" s="258" t="s">
        <v>153</v>
      </c>
      <c r="G318" s="258">
        <v>704</v>
      </c>
      <c r="H318" s="261">
        <v>704</v>
      </c>
      <c r="I318" s="258">
        <v>704</v>
      </c>
      <c r="J318" s="258">
        <v>704</v>
      </c>
      <c r="K318" s="258" t="s">
        <v>14</v>
      </c>
      <c r="L318" s="261" t="s">
        <v>14</v>
      </c>
      <c r="M318" s="258" t="s">
        <v>14</v>
      </c>
      <c r="O318" s="258" t="str">
        <f t="shared" si="4"/>
        <v>Radoš Jiří-4561</v>
      </c>
    </row>
    <row r="319" spans="1:15" ht="15">
      <c r="A319" s="258" t="s">
        <v>198</v>
      </c>
      <c r="B319" s="258">
        <v>317</v>
      </c>
      <c r="C319" s="258">
        <v>-1</v>
      </c>
      <c r="D319" s="258" t="s">
        <v>449</v>
      </c>
      <c r="E319" s="258">
        <v>4064</v>
      </c>
      <c r="F319" s="258" t="s">
        <v>285</v>
      </c>
      <c r="G319" s="258">
        <v>700</v>
      </c>
      <c r="H319" s="261">
        <v>3396</v>
      </c>
      <c r="I319" s="258" t="s">
        <v>14</v>
      </c>
      <c r="J319" s="258">
        <v>0</v>
      </c>
      <c r="K319" s="258">
        <v>700</v>
      </c>
      <c r="L319" s="261">
        <v>3396</v>
      </c>
      <c r="M319" s="258" t="s">
        <v>14</v>
      </c>
      <c r="O319" s="258" t="str">
        <f t="shared" si="4"/>
        <v>Hučka Martin-4064</v>
      </c>
    </row>
    <row r="320" spans="1:15" ht="15">
      <c r="A320" s="258" t="s">
        <v>198</v>
      </c>
      <c r="B320" s="258">
        <v>318</v>
      </c>
      <c r="C320" s="258">
        <v>-4</v>
      </c>
      <c r="D320" s="258" t="s">
        <v>447</v>
      </c>
      <c r="E320" s="258">
        <v>436</v>
      </c>
      <c r="F320" s="258" t="s">
        <v>301</v>
      </c>
      <c r="G320" s="258">
        <v>700</v>
      </c>
      <c r="H320" s="258">
        <v>7795</v>
      </c>
      <c r="I320" s="258" t="s">
        <v>14</v>
      </c>
      <c r="J320" s="258">
        <v>0</v>
      </c>
      <c r="K320" s="258">
        <v>700</v>
      </c>
      <c r="L320" s="258">
        <v>7795</v>
      </c>
      <c r="M320" s="258" t="s">
        <v>14</v>
      </c>
      <c r="O320" s="258" t="str">
        <f t="shared" si="4"/>
        <v>Dvořák Jaroslav-436</v>
      </c>
    </row>
    <row r="321" spans="1:15" ht="15">
      <c r="A321" s="258" t="s">
        <v>198</v>
      </c>
      <c r="B321" s="258">
        <v>319</v>
      </c>
      <c r="C321" s="258">
        <v>-4</v>
      </c>
      <c r="D321" s="258" t="s">
        <v>587</v>
      </c>
      <c r="E321" s="258">
        <v>569</v>
      </c>
      <c r="F321" s="258" t="s">
        <v>222</v>
      </c>
      <c r="G321" s="258">
        <v>700</v>
      </c>
      <c r="H321" s="258">
        <v>8490</v>
      </c>
      <c r="I321" s="258" t="s">
        <v>14</v>
      </c>
      <c r="J321" s="258">
        <v>0</v>
      </c>
      <c r="K321" s="258">
        <v>700</v>
      </c>
      <c r="L321" s="258">
        <v>8490</v>
      </c>
      <c r="M321" s="258" t="s">
        <v>14</v>
      </c>
      <c r="O321" s="258" t="str">
        <f t="shared" si="4"/>
        <v>Fuksa Radek-569</v>
      </c>
    </row>
    <row r="322" spans="1:15" ht="15">
      <c r="A322" s="258" t="s">
        <v>198</v>
      </c>
      <c r="B322" s="258">
        <v>320</v>
      </c>
      <c r="C322" s="258">
        <v>-36</v>
      </c>
      <c r="D322" s="258" t="s">
        <v>862</v>
      </c>
      <c r="E322" s="258">
        <v>5047</v>
      </c>
      <c r="F322" s="258" t="s">
        <v>326</v>
      </c>
      <c r="G322" s="258">
        <v>694</v>
      </c>
      <c r="H322" s="261">
        <v>1683</v>
      </c>
      <c r="I322" s="258">
        <v>639</v>
      </c>
      <c r="J322" s="258">
        <v>1528</v>
      </c>
      <c r="K322" s="258">
        <v>55</v>
      </c>
      <c r="L322" s="261">
        <v>155</v>
      </c>
      <c r="M322" s="258" t="s">
        <v>14</v>
      </c>
      <c r="O322" s="258" t="str">
        <f t="shared" si="4"/>
        <v>Jančar Tomáš-5047</v>
      </c>
    </row>
    <row r="323" spans="1:15" ht="15">
      <c r="A323" s="258" t="s">
        <v>198</v>
      </c>
      <c r="B323" s="258">
        <v>321</v>
      </c>
      <c r="C323" s="258">
        <v>-4</v>
      </c>
      <c r="D323" s="258" t="s">
        <v>721</v>
      </c>
      <c r="E323" s="258">
        <v>5094</v>
      </c>
      <c r="F323" s="258" t="s">
        <v>293</v>
      </c>
      <c r="G323" s="258">
        <v>693</v>
      </c>
      <c r="H323" s="258">
        <v>818</v>
      </c>
      <c r="I323" s="258">
        <v>467</v>
      </c>
      <c r="J323" s="258">
        <v>467</v>
      </c>
      <c r="K323" s="258">
        <v>226</v>
      </c>
      <c r="L323" s="258">
        <v>351</v>
      </c>
      <c r="M323" s="258" t="s">
        <v>14</v>
      </c>
      <c r="O323" s="258" t="str">
        <f t="shared" si="4"/>
        <v>Vojtovič Daniel-5094</v>
      </c>
    </row>
    <row r="324" spans="1:15" ht="15">
      <c r="A324" s="258" t="s">
        <v>198</v>
      </c>
      <c r="B324" s="258">
        <v>322</v>
      </c>
      <c r="C324" s="258">
        <v>-2</v>
      </c>
      <c r="D324" s="258" t="s">
        <v>1038</v>
      </c>
      <c r="E324" s="258">
        <v>5168</v>
      </c>
      <c r="F324" s="258" t="s">
        <v>347</v>
      </c>
      <c r="G324" s="258">
        <v>690</v>
      </c>
      <c r="H324" s="261">
        <v>690</v>
      </c>
      <c r="I324" s="258" t="s">
        <v>14</v>
      </c>
      <c r="J324" s="258">
        <v>0</v>
      </c>
      <c r="K324" s="258">
        <v>690</v>
      </c>
      <c r="L324" s="261">
        <v>690</v>
      </c>
      <c r="M324" s="258" t="s">
        <v>14</v>
      </c>
      <c r="O324" s="258" t="str">
        <f aca="true" t="shared" si="5" ref="O324:O387">MID(D324,1,SEARCH(" ",D324))&amp;MID(D324,SEARCH(" ",D324)+1,IF(ISERROR(SEARCH(",",D324)-SEARCH(" ",D324)-1),SEARCH("(",D324)-SEARCH(" ",D324)-1,SEARCH(",",D324)-SEARCH(" ",D324)-1))&amp;"-"&amp;E324</f>
        <v>Ředina Martin-5168</v>
      </c>
    </row>
    <row r="325" spans="1:15" ht="15">
      <c r="A325" s="258" t="s">
        <v>198</v>
      </c>
      <c r="B325" s="258">
        <v>323</v>
      </c>
      <c r="C325" s="258">
        <v>-4</v>
      </c>
      <c r="D325" s="258" t="s">
        <v>409</v>
      </c>
      <c r="E325" s="258">
        <v>2039</v>
      </c>
      <c r="F325" s="258" t="s">
        <v>364</v>
      </c>
      <c r="G325" s="258">
        <v>690</v>
      </c>
      <c r="H325" s="261">
        <v>6120</v>
      </c>
      <c r="I325" s="258" t="s">
        <v>14</v>
      </c>
      <c r="J325" s="258">
        <v>0</v>
      </c>
      <c r="K325" s="258">
        <v>690</v>
      </c>
      <c r="L325" s="261">
        <v>6120</v>
      </c>
      <c r="M325" s="258" t="s">
        <v>14</v>
      </c>
      <c r="O325" s="258" t="str">
        <f t="shared" si="5"/>
        <v>Lazar Vítězslav-2039</v>
      </c>
    </row>
    <row r="326" spans="1:15" ht="15">
      <c r="A326" s="258" t="s">
        <v>198</v>
      </c>
      <c r="B326" s="258">
        <v>324</v>
      </c>
      <c r="C326" s="258">
        <v>-2</v>
      </c>
      <c r="D326" s="258" t="s">
        <v>476</v>
      </c>
      <c r="E326" s="258">
        <v>393</v>
      </c>
      <c r="F326" s="258" t="s">
        <v>366</v>
      </c>
      <c r="G326" s="258">
        <v>680</v>
      </c>
      <c r="H326" s="261">
        <v>5300</v>
      </c>
      <c r="I326" s="258" t="s">
        <v>14</v>
      </c>
      <c r="J326" s="258">
        <v>0</v>
      </c>
      <c r="K326" s="258">
        <v>680</v>
      </c>
      <c r="L326" s="261">
        <v>5300</v>
      </c>
      <c r="M326" s="258" t="s">
        <v>14</v>
      </c>
      <c r="O326" s="258" t="str">
        <f t="shared" si="5"/>
        <v>Drábik Milan-393</v>
      </c>
    </row>
    <row r="327" spans="1:15" ht="15">
      <c r="A327" s="258" t="s">
        <v>198</v>
      </c>
      <c r="B327" s="258">
        <v>325</v>
      </c>
      <c r="C327" s="258">
        <v>-2</v>
      </c>
      <c r="D327" s="258" t="s">
        <v>560</v>
      </c>
      <c r="E327" s="258">
        <v>185</v>
      </c>
      <c r="F327" s="258" t="s">
        <v>213</v>
      </c>
      <c r="G327" s="258">
        <v>680</v>
      </c>
      <c r="H327" s="261">
        <v>7600</v>
      </c>
      <c r="I327" s="258" t="s">
        <v>14</v>
      </c>
      <c r="J327" s="258">
        <v>0</v>
      </c>
      <c r="K327" s="258">
        <v>680</v>
      </c>
      <c r="L327" s="261">
        <v>7600</v>
      </c>
      <c r="M327" s="258" t="s">
        <v>14</v>
      </c>
      <c r="O327" s="258" t="str">
        <f t="shared" si="5"/>
        <v>Breznay Jan-185</v>
      </c>
    </row>
    <row r="328" spans="1:15" ht="15">
      <c r="A328" s="258" t="s">
        <v>198</v>
      </c>
      <c r="B328" s="258">
        <v>326</v>
      </c>
      <c r="C328" s="258">
        <v>-2</v>
      </c>
      <c r="D328" s="258" t="s">
        <v>889</v>
      </c>
      <c r="E328" s="258">
        <v>5166</v>
      </c>
      <c r="F328" s="258" t="s">
        <v>285</v>
      </c>
      <c r="G328" s="258">
        <v>677</v>
      </c>
      <c r="H328" s="261">
        <v>857</v>
      </c>
      <c r="I328" s="258">
        <v>317</v>
      </c>
      <c r="J328" s="258">
        <v>317</v>
      </c>
      <c r="K328" s="258">
        <v>360</v>
      </c>
      <c r="L328" s="261">
        <v>540</v>
      </c>
      <c r="M328" s="258" t="s">
        <v>14</v>
      </c>
      <c r="O328" s="258" t="str">
        <f t="shared" si="5"/>
        <v>Nesládek Petr-5166</v>
      </c>
    </row>
    <row r="329" spans="1:15" ht="15">
      <c r="A329" s="258" t="s">
        <v>198</v>
      </c>
      <c r="B329" s="258">
        <v>327</v>
      </c>
      <c r="C329" s="258">
        <v>-1</v>
      </c>
      <c r="D329" s="258" t="s">
        <v>577</v>
      </c>
      <c r="E329" s="258">
        <v>4113</v>
      </c>
      <c r="F329" s="258" t="s">
        <v>493</v>
      </c>
      <c r="G329" s="258">
        <v>675</v>
      </c>
      <c r="H329" s="261">
        <v>2550</v>
      </c>
      <c r="I329" s="258" t="s">
        <v>14</v>
      </c>
      <c r="J329" s="258">
        <v>0</v>
      </c>
      <c r="K329" s="258">
        <v>675</v>
      </c>
      <c r="L329" s="261">
        <v>2550</v>
      </c>
      <c r="M329" s="258" t="s">
        <v>14</v>
      </c>
      <c r="O329" s="258" t="str">
        <f t="shared" si="5"/>
        <v>Pour Jiří-4113</v>
      </c>
    </row>
    <row r="330" spans="1:15" ht="15">
      <c r="A330" s="258" t="s">
        <v>198</v>
      </c>
      <c r="B330" s="258">
        <v>328</v>
      </c>
      <c r="C330" s="258">
        <v>-1</v>
      </c>
      <c r="D330" s="258" t="s">
        <v>863</v>
      </c>
      <c r="E330" s="258">
        <v>3924</v>
      </c>
      <c r="F330" s="258" t="s">
        <v>440</v>
      </c>
      <c r="G330" s="258">
        <v>660</v>
      </c>
      <c r="H330" s="261">
        <v>1155</v>
      </c>
      <c r="I330" s="258" t="s">
        <v>14</v>
      </c>
      <c r="J330" s="258">
        <v>0</v>
      </c>
      <c r="K330" s="258">
        <v>660</v>
      </c>
      <c r="L330" s="261">
        <v>1155</v>
      </c>
      <c r="M330" s="258" t="s">
        <v>14</v>
      </c>
      <c r="O330" s="258" t="str">
        <f t="shared" si="5"/>
        <v>Šťastník Jan-3924</v>
      </c>
    </row>
    <row r="331" spans="1:15" ht="15">
      <c r="A331" s="258" t="s">
        <v>198</v>
      </c>
      <c r="B331" s="258">
        <v>329</v>
      </c>
      <c r="C331" s="258">
        <v>-1</v>
      </c>
      <c r="D331" s="258" t="s">
        <v>460</v>
      </c>
      <c r="E331" s="258">
        <v>4780</v>
      </c>
      <c r="F331" s="258" t="s">
        <v>202</v>
      </c>
      <c r="G331" s="258">
        <v>660</v>
      </c>
      <c r="H331" s="261">
        <v>1530</v>
      </c>
      <c r="I331" s="258" t="s">
        <v>14</v>
      </c>
      <c r="J331" s="258">
        <v>0</v>
      </c>
      <c r="K331" s="258">
        <v>660</v>
      </c>
      <c r="L331" s="261">
        <v>1530</v>
      </c>
      <c r="M331" s="258" t="s">
        <v>14</v>
      </c>
      <c r="O331" s="258" t="str">
        <f t="shared" si="5"/>
        <v>Tužinčin Lukáš-4780</v>
      </c>
    </row>
    <row r="332" spans="1:15" ht="15">
      <c r="A332" s="258" t="s">
        <v>198</v>
      </c>
      <c r="B332" s="258">
        <v>330</v>
      </c>
      <c r="C332" s="258">
        <v>128</v>
      </c>
      <c r="D332" s="258" t="s">
        <v>708</v>
      </c>
      <c r="E332" s="258">
        <v>2236</v>
      </c>
      <c r="F332" s="258" t="s">
        <v>267</v>
      </c>
      <c r="G332" s="258">
        <v>653</v>
      </c>
      <c r="H332" s="261">
        <v>991</v>
      </c>
      <c r="I332" s="258">
        <v>353</v>
      </c>
      <c r="J332" s="258">
        <v>353</v>
      </c>
      <c r="K332" s="258">
        <v>300</v>
      </c>
      <c r="L332" s="261">
        <v>638</v>
      </c>
      <c r="M332" s="258" t="s">
        <v>14</v>
      </c>
      <c r="O332" s="258" t="str">
        <f t="shared" si="5"/>
        <v>Měřínský Radek-2236</v>
      </c>
    </row>
    <row r="333" spans="1:15" ht="15">
      <c r="A333" s="258" t="s">
        <v>198</v>
      </c>
      <c r="B333" s="258">
        <v>331</v>
      </c>
      <c r="C333" s="258">
        <v>-2</v>
      </c>
      <c r="D333" s="258" t="s">
        <v>375</v>
      </c>
      <c r="E333" s="258">
        <v>2301</v>
      </c>
      <c r="F333" s="258" t="s">
        <v>304</v>
      </c>
      <c r="G333" s="258">
        <v>650</v>
      </c>
      <c r="H333" s="261">
        <v>11130</v>
      </c>
      <c r="I333" s="258" t="s">
        <v>14</v>
      </c>
      <c r="J333" s="258">
        <v>0</v>
      </c>
      <c r="K333" s="258">
        <v>650</v>
      </c>
      <c r="L333" s="261">
        <v>11130</v>
      </c>
      <c r="M333" s="258" t="s">
        <v>14</v>
      </c>
      <c r="O333" s="258" t="str">
        <f t="shared" si="5"/>
        <v>Mrňa Vojtěch-2301</v>
      </c>
    </row>
    <row r="334" spans="1:15" ht="15">
      <c r="A334" s="258" t="s">
        <v>198</v>
      </c>
      <c r="B334" s="258">
        <v>332</v>
      </c>
      <c r="C334" s="258">
        <v>-2</v>
      </c>
      <c r="D334" s="258" t="s">
        <v>477</v>
      </c>
      <c r="E334" s="258">
        <v>4305</v>
      </c>
      <c r="F334" s="258" t="s">
        <v>255</v>
      </c>
      <c r="G334" s="258">
        <v>640</v>
      </c>
      <c r="H334" s="261">
        <v>3398</v>
      </c>
      <c r="I334" s="258" t="s">
        <v>14</v>
      </c>
      <c r="J334" s="258">
        <v>0</v>
      </c>
      <c r="K334" s="258">
        <v>640</v>
      </c>
      <c r="L334" s="261">
        <v>3398</v>
      </c>
      <c r="M334" s="258" t="s">
        <v>14</v>
      </c>
      <c r="O334" s="258" t="str">
        <f t="shared" si="5"/>
        <v>Černý Jakub-4305</v>
      </c>
    </row>
    <row r="335" spans="1:15" ht="15">
      <c r="A335" s="258" t="s">
        <v>198</v>
      </c>
      <c r="B335" s="258">
        <v>333</v>
      </c>
      <c r="D335" s="258" t="s">
        <v>502</v>
      </c>
      <c r="E335" s="258">
        <v>787</v>
      </c>
      <c r="F335" s="258" t="s">
        <v>255</v>
      </c>
      <c r="G335" s="258">
        <v>630</v>
      </c>
      <c r="H335" s="261">
        <v>5350</v>
      </c>
      <c r="I335" s="258" t="s">
        <v>14</v>
      </c>
      <c r="J335" s="258">
        <v>0</v>
      </c>
      <c r="K335" s="258">
        <v>630</v>
      </c>
      <c r="L335" s="261">
        <v>5350</v>
      </c>
      <c r="M335" s="258" t="s">
        <v>14</v>
      </c>
      <c r="O335" s="258" t="str">
        <f t="shared" si="5"/>
        <v>Horáček Kamil-787</v>
      </c>
    </row>
    <row r="336" spans="1:15" ht="15">
      <c r="A336" s="258" t="s">
        <v>198</v>
      </c>
      <c r="B336" s="258">
        <v>334</v>
      </c>
      <c r="C336" s="258">
        <v>109</v>
      </c>
      <c r="D336" s="258" t="s">
        <v>479</v>
      </c>
      <c r="E336" s="258">
        <v>4909</v>
      </c>
      <c r="F336" s="258" t="s">
        <v>265</v>
      </c>
      <c r="G336" s="258">
        <v>623</v>
      </c>
      <c r="H336" s="261">
        <v>623</v>
      </c>
      <c r="I336" s="258">
        <v>623</v>
      </c>
      <c r="J336" s="258">
        <v>623</v>
      </c>
      <c r="K336" s="258" t="s">
        <v>14</v>
      </c>
      <c r="L336" s="261" t="s">
        <v>14</v>
      </c>
      <c r="M336" s="258" t="s">
        <v>14</v>
      </c>
      <c r="O336" s="258" t="str">
        <f t="shared" si="5"/>
        <v>Poláková Eva-4909</v>
      </c>
    </row>
    <row r="337" spans="1:15" ht="15">
      <c r="A337" s="258" t="s">
        <v>198</v>
      </c>
      <c r="B337" s="258">
        <v>335</v>
      </c>
      <c r="C337" s="258">
        <v>130</v>
      </c>
      <c r="D337" s="258" t="s">
        <v>1060</v>
      </c>
      <c r="E337" s="258">
        <v>5290</v>
      </c>
      <c r="F337" s="258" t="s">
        <v>326</v>
      </c>
      <c r="G337" s="258">
        <v>616</v>
      </c>
      <c r="H337" s="261">
        <v>616</v>
      </c>
      <c r="I337" s="258">
        <v>321</v>
      </c>
      <c r="J337" s="258">
        <v>321</v>
      </c>
      <c r="K337" s="258">
        <v>295</v>
      </c>
      <c r="L337" s="261">
        <v>295</v>
      </c>
      <c r="M337" s="258" t="s">
        <v>14</v>
      </c>
      <c r="O337" s="258" t="str">
        <f t="shared" si="5"/>
        <v>Kantor Martin-5290</v>
      </c>
    </row>
    <row r="338" spans="1:15" ht="15">
      <c r="A338" s="258" t="s">
        <v>198</v>
      </c>
      <c r="B338" s="258">
        <v>336</v>
      </c>
      <c r="D338" s="258" t="s">
        <v>367</v>
      </c>
      <c r="E338" s="258">
        <v>4675</v>
      </c>
      <c r="F338" s="258" t="s">
        <v>345</v>
      </c>
      <c r="G338" s="258">
        <v>605</v>
      </c>
      <c r="H338" s="261">
        <v>2448</v>
      </c>
      <c r="I338" s="258" t="s">
        <v>14</v>
      </c>
      <c r="J338" s="258">
        <v>0</v>
      </c>
      <c r="K338" s="258">
        <v>605</v>
      </c>
      <c r="L338" s="261">
        <v>2448</v>
      </c>
      <c r="M338" s="258" t="s">
        <v>14</v>
      </c>
      <c r="O338" s="258" t="str">
        <f t="shared" si="5"/>
        <v>Vohánka Pavel-4675</v>
      </c>
    </row>
    <row r="339" spans="1:15" ht="15">
      <c r="A339" s="258" t="s">
        <v>198</v>
      </c>
      <c r="B339" s="258">
        <v>337</v>
      </c>
      <c r="C339" s="258">
        <v>-2</v>
      </c>
      <c r="D339" s="258" t="s">
        <v>563</v>
      </c>
      <c r="E339" s="258">
        <v>1589</v>
      </c>
      <c r="F339" s="258" t="s">
        <v>293</v>
      </c>
      <c r="G339" s="258">
        <v>605</v>
      </c>
      <c r="H339" s="258">
        <v>4967</v>
      </c>
      <c r="I339" s="258" t="s">
        <v>14</v>
      </c>
      <c r="J339" s="258">
        <v>0</v>
      </c>
      <c r="K339" s="258">
        <v>605</v>
      </c>
      <c r="L339" s="258">
        <v>4967</v>
      </c>
      <c r="M339" s="258" t="s">
        <v>14</v>
      </c>
      <c r="O339" s="258" t="str">
        <f t="shared" si="5"/>
        <v>Jirka Vladimír-1589</v>
      </c>
    </row>
    <row r="340" spans="1:15" ht="15">
      <c r="A340" s="258" t="s">
        <v>198</v>
      </c>
      <c r="B340" s="258">
        <v>338</v>
      </c>
      <c r="D340" s="258" t="s">
        <v>1035</v>
      </c>
      <c r="E340" s="258">
        <v>5295</v>
      </c>
      <c r="F340" s="258" t="s">
        <v>202</v>
      </c>
      <c r="G340" s="258">
        <v>602</v>
      </c>
      <c r="H340" s="258">
        <v>602</v>
      </c>
      <c r="I340" s="258">
        <v>602</v>
      </c>
      <c r="J340" s="258">
        <v>602</v>
      </c>
      <c r="K340" s="258" t="s">
        <v>14</v>
      </c>
      <c r="L340" s="258" t="s">
        <v>14</v>
      </c>
      <c r="M340" s="258" t="s">
        <v>14</v>
      </c>
      <c r="O340" s="258" t="str">
        <f t="shared" si="5"/>
        <v>Kopal Martin-5295</v>
      </c>
    </row>
    <row r="341" spans="1:15" ht="15">
      <c r="A341" s="258" t="s">
        <v>198</v>
      </c>
      <c r="B341" s="258">
        <v>339</v>
      </c>
      <c r="D341" s="258" t="s">
        <v>1041</v>
      </c>
      <c r="E341" s="258">
        <v>5262</v>
      </c>
      <c r="F341" s="258" t="s">
        <v>438</v>
      </c>
      <c r="G341" s="258">
        <v>600</v>
      </c>
      <c r="H341" s="258">
        <v>600</v>
      </c>
      <c r="I341" s="258" t="s">
        <v>14</v>
      </c>
      <c r="J341" s="258">
        <v>0</v>
      </c>
      <c r="K341" s="258">
        <v>600</v>
      </c>
      <c r="L341" s="258">
        <v>600</v>
      </c>
      <c r="M341" s="258" t="s">
        <v>14</v>
      </c>
      <c r="O341" s="258" t="str">
        <f t="shared" si="5"/>
        <v>Eis Jindřich-5262</v>
      </c>
    </row>
    <row r="342" spans="1:15" ht="15">
      <c r="A342" s="258" t="s">
        <v>198</v>
      </c>
      <c r="B342" s="258">
        <v>340</v>
      </c>
      <c r="D342" s="258" t="s">
        <v>439</v>
      </c>
      <c r="E342" s="258">
        <v>242</v>
      </c>
      <c r="F342" s="258" t="s">
        <v>440</v>
      </c>
      <c r="G342" s="258">
        <v>600</v>
      </c>
      <c r="H342" s="261">
        <v>9215</v>
      </c>
      <c r="I342" s="258" t="s">
        <v>14</v>
      </c>
      <c r="J342" s="258">
        <v>0</v>
      </c>
      <c r="K342" s="258">
        <v>600</v>
      </c>
      <c r="L342" s="261">
        <v>9215</v>
      </c>
      <c r="M342" s="258" t="s">
        <v>14</v>
      </c>
      <c r="O342" s="258" t="str">
        <f t="shared" si="5"/>
        <v>Cáp Ladislav-242</v>
      </c>
    </row>
    <row r="343" spans="1:15" ht="15">
      <c r="A343" s="258" t="s">
        <v>198</v>
      </c>
      <c r="B343" s="258">
        <v>341</v>
      </c>
      <c r="D343" s="258" t="s">
        <v>504</v>
      </c>
      <c r="E343" s="258">
        <v>408</v>
      </c>
      <c r="F343" s="258" t="s">
        <v>347</v>
      </c>
      <c r="G343" s="258">
        <v>600</v>
      </c>
      <c r="H343" s="261">
        <v>3225</v>
      </c>
      <c r="I343" s="258" t="s">
        <v>14</v>
      </c>
      <c r="J343" s="258">
        <v>0</v>
      </c>
      <c r="K343" s="258">
        <v>600</v>
      </c>
      <c r="L343" s="261">
        <v>3225</v>
      </c>
      <c r="M343" s="258" t="s">
        <v>14</v>
      </c>
      <c r="O343" s="258" t="str">
        <f t="shared" si="5"/>
        <v>Dubina Jan-408</v>
      </c>
    </row>
    <row r="344" spans="1:15" ht="15">
      <c r="A344" s="258" t="s">
        <v>198</v>
      </c>
      <c r="B344" s="258">
        <v>342</v>
      </c>
      <c r="C344" s="258">
        <v>1</v>
      </c>
      <c r="D344" s="258" t="s">
        <v>1054</v>
      </c>
      <c r="E344" s="258">
        <v>3931</v>
      </c>
      <c r="F344" s="258" t="s">
        <v>202</v>
      </c>
      <c r="G344" s="258">
        <v>600</v>
      </c>
      <c r="H344" s="258">
        <v>4655</v>
      </c>
      <c r="I344" s="258" t="s">
        <v>14</v>
      </c>
      <c r="J344" s="258">
        <v>0</v>
      </c>
      <c r="K344" s="258">
        <v>600</v>
      </c>
      <c r="L344" s="258">
        <v>4655</v>
      </c>
      <c r="M344" s="258" t="s">
        <v>14</v>
      </c>
      <c r="O344" s="258" t="str">
        <f t="shared" si="5"/>
        <v>Malý Michael -3931</v>
      </c>
    </row>
    <row r="345" spans="1:15" ht="15">
      <c r="A345" s="258" t="s">
        <v>198</v>
      </c>
      <c r="B345" s="258">
        <v>343</v>
      </c>
      <c r="C345" s="258">
        <v>-1</v>
      </c>
      <c r="D345" s="258" t="s">
        <v>573</v>
      </c>
      <c r="E345" s="258">
        <v>2380</v>
      </c>
      <c r="F345" s="258" t="s">
        <v>304</v>
      </c>
      <c r="G345" s="258">
        <v>600</v>
      </c>
      <c r="H345" s="261">
        <v>3717</v>
      </c>
      <c r="I345" s="258" t="s">
        <v>14</v>
      </c>
      <c r="J345" s="258">
        <v>0</v>
      </c>
      <c r="K345" s="258">
        <v>600</v>
      </c>
      <c r="L345" s="261">
        <v>3717</v>
      </c>
      <c r="M345" s="258" t="s">
        <v>14</v>
      </c>
      <c r="O345" s="258" t="str">
        <f t="shared" si="5"/>
        <v>Novák Antonín-2380</v>
      </c>
    </row>
    <row r="346" spans="1:15" ht="15">
      <c r="A346" s="258" t="s">
        <v>198</v>
      </c>
      <c r="B346" s="258">
        <v>344</v>
      </c>
      <c r="C346" s="258">
        <v>2</v>
      </c>
      <c r="D346" s="258" t="s">
        <v>547</v>
      </c>
      <c r="E346" s="258">
        <v>1989</v>
      </c>
      <c r="F346" s="258" t="s">
        <v>364</v>
      </c>
      <c r="G346" s="258">
        <v>590</v>
      </c>
      <c r="H346" s="258">
        <v>5210</v>
      </c>
      <c r="I346" s="258" t="s">
        <v>14</v>
      </c>
      <c r="J346" s="258">
        <v>0</v>
      </c>
      <c r="K346" s="258">
        <v>590</v>
      </c>
      <c r="L346" s="258">
        <v>5210</v>
      </c>
      <c r="M346" s="258" t="s">
        <v>14</v>
      </c>
      <c r="O346" s="258" t="str">
        <f t="shared" si="5"/>
        <v>Kujawa Roman-1989</v>
      </c>
    </row>
    <row r="347" spans="1:15" ht="15">
      <c r="A347" s="258" t="s">
        <v>198</v>
      </c>
      <c r="B347" s="258">
        <v>345</v>
      </c>
      <c r="C347" s="258">
        <v>2</v>
      </c>
      <c r="D347" s="258" t="s">
        <v>1040</v>
      </c>
      <c r="E347" s="258">
        <v>2681</v>
      </c>
      <c r="F347" s="258" t="s">
        <v>228</v>
      </c>
      <c r="G347" s="258">
        <v>587</v>
      </c>
      <c r="H347" s="261">
        <v>2152</v>
      </c>
      <c r="I347" s="258">
        <v>407</v>
      </c>
      <c r="J347" s="258">
        <v>407</v>
      </c>
      <c r="K347" s="258">
        <v>180</v>
      </c>
      <c r="L347" s="261">
        <v>1745</v>
      </c>
      <c r="M347" s="258" t="s">
        <v>14</v>
      </c>
      <c r="O347" s="258" t="str">
        <f t="shared" si="5"/>
        <v>Urban Adam-2681</v>
      </c>
    </row>
    <row r="348" spans="1:15" ht="15">
      <c r="A348" s="258" t="s">
        <v>198</v>
      </c>
      <c r="B348" s="258">
        <v>346</v>
      </c>
      <c r="C348" s="258">
        <v>2</v>
      </c>
      <c r="D348" s="258" t="s">
        <v>597</v>
      </c>
      <c r="E348" s="258">
        <v>168</v>
      </c>
      <c r="F348" s="258" t="s">
        <v>267</v>
      </c>
      <c r="G348" s="258">
        <v>580</v>
      </c>
      <c r="H348" s="261">
        <v>1070</v>
      </c>
      <c r="I348" s="258" t="s">
        <v>14</v>
      </c>
      <c r="J348" s="258">
        <v>0</v>
      </c>
      <c r="K348" s="258">
        <v>580</v>
      </c>
      <c r="L348" s="261">
        <v>1070</v>
      </c>
      <c r="M348" s="258" t="s">
        <v>14</v>
      </c>
      <c r="O348" s="258" t="str">
        <f t="shared" si="5"/>
        <v>Bořil Ondřej-168</v>
      </c>
    </row>
    <row r="349" spans="1:15" ht="15">
      <c r="A349" s="258" t="s">
        <v>198</v>
      </c>
      <c r="B349" s="258">
        <v>347</v>
      </c>
      <c r="C349" s="258">
        <v>3</v>
      </c>
      <c r="D349" s="258" t="s">
        <v>464</v>
      </c>
      <c r="E349" s="258">
        <v>2192</v>
      </c>
      <c r="F349" s="258" t="s">
        <v>391</v>
      </c>
      <c r="G349" s="258">
        <v>574</v>
      </c>
      <c r="H349" s="258">
        <v>5014</v>
      </c>
      <c r="I349" s="258" t="s">
        <v>14</v>
      </c>
      <c r="J349" s="258">
        <v>415</v>
      </c>
      <c r="K349" s="258">
        <v>574</v>
      </c>
      <c r="L349" s="258">
        <v>4599</v>
      </c>
      <c r="M349" s="258" t="s">
        <v>14</v>
      </c>
      <c r="O349" s="258" t="str">
        <f t="shared" si="5"/>
        <v>Matějíček Milan-2192</v>
      </c>
    </row>
    <row r="350" spans="1:15" ht="15">
      <c r="A350" s="258" t="s">
        <v>198</v>
      </c>
      <c r="B350" s="258">
        <v>348</v>
      </c>
      <c r="C350" s="258">
        <v>3</v>
      </c>
      <c r="D350" s="258" t="s">
        <v>875</v>
      </c>
      <c r="E350" s="258">
        <v>1011</v>
      </c>
      <c r="F350" s="258" t="s">
        <v>342</v>
      </c>
      <c r="G350" s="258">
        <v>570</v>
      </c>
      <c r="H350" s="261">
        <v>3111</v>
      </c>
      <c r="I350" s="258" t="s">
        <v>14</v>
      </c>
      <c r="J350" s="258">
        <v>0</v>
      </c>
      <c r="K350" s="258">
        <v>570</v>
      </c>
      <c r="L350" s="261">
        <v>3111</v>
      </c>
      <c r="M350" s="258" t="s">
        <v>14</v>
      </c>
      <c r="O350" s="258" t="str">
        <f t="shared" si="5"/>
        <v>Pluskal Patrik-1011</v>
      </c>
    </row>
    <row r="351" spans="1:15" ht="15">
      <c r="A351" s="258" t="s">
        <v>198</v>
      </c>
      <c r="B351" s="258">
        <v>349</v>
      </c>
      <c r="C351" s="258">
        <v>3</v>
      </c>
      <c r="D351" s="258" t="s">
        <v>582</v>
      </c>
      <c r="E351" s="258">
        <v>4509</v>
      </c>
      <c r="F351" s="258" t="s">
        <v>209</v>
      </c>
      <c r="G351" s="258">
        <v>570</v>
      </c>
      <c r="H351" s="261">
        <v>2748</v>
      </c>
      <c r="I351" s="258" t="s">
        <v>14</v>
      </c>
      <c r="J351" s="258">
        <v>0</v>
      </c>
      <c r="K351" s="258">
        <v>570</v>
      </c>
      <c r="L351" s="261">
        <v>2748</v>
      </c>
      <c r="M351" s="258" t="s">
        <v>14</v>
      </c>
      <c r="O351" s="258" t="str">
        <f t="shared" si="5"/>
        <v>Oswald Pavel-4509</v>
      </c>
    </row>
    <row r="352" spans="1:15" ht="15">
      <c r="A352" s="258" t="s">
        <v>198</v>
      </c>
      <c r="B352" s="258">
        <v>350</v>
      </c>
      <c r="C352" s="258">
        <v>3</v>
      </c>
      <c r="D352" s="258" t="s">
        <v>1072</v>
      </c>
      <c r="E352" s="258">
        <v>5222</v>
      </c>
      <c r="F352" s="258" t="s">
        <v>342</v>
      </c>
      <c r="G352" s="258">
        <v>568</v>
      </c>
      <c r="H352" s="261">
        <v>568</v>
      </c>
      <c r="I352" s="258">
        <v>418</v>
      </c>
      <c r="J352" s="258">
        <v>418</v>
      </c>
      <c r="K352" s="258">
        <v>150</v>
      </c>
      <c r="L352" s="261">
        <v>150</v>
      </c>
      <c r="M352" s="258" t="s">
        <v>14</v>
      </c>
      <c r="O352" s="258" t="str">
        <f t="shared" si="5"/>
        <v>Vysloužil Tomáš-5222</v>
      </c>
    </row>
    <row r="353" spans="1:15" ht="15">
      <c r="A353" s="258" t="s">
        <v>198</v>
      </c>
      <c r="B353" s="258">
        <v>351</v>
      </c>
      <c r="C353" s="258">
        <v>3</v>
      </c>
      <c r="D353" s="258" t="s">
        <v>570</v>
      </c>
      <c r="E353" s="258">
        <v>2020</v>
      </c>
      <c r="F353" s="258" t="s">
        <v>275</v>
      </c>
      <c r="G353" s="258">
        <v>565</v>
      </c>
      <c r="H353" s="261">
        <v>3985</v>
      </c>
      <c r="I353" s="258" t="s">
        <v>14</v>
      </c>
      <c r="J353" s="258">
        <v>0</v>
      </c>
      <c r="K353" s="258">
        <v>565</v>
      </c>
      <c r="L353" s="261">
        <v>3985</v>
      </c>
      <c r="M353" s="258" t="s">
        <v>14</v>
      </c>
      <c r="O353" s="258" t="str">
        <f t="shared" si="5"/>
        <v>Kyselý Pavel-2020</v>
      </c>
    </row>
    <row r="354" spans="1:15" ht="15">
      <c r="A354" s="258" t="s">
        <v>198</v>
      </c>
      <c r="B354" s="258">
        <v>352</v>
      </c>
      <c r="C354" s="258">
        <v>4</v>
      </c>
      <c r="D354" s="258" t="s">
        <v>681</v>
      </c>
      <c r="E354" s="258">
        <v>4240</v>
      </c>
      <c r="F354" s="258" t="s">
        <v>345</v>
      </c>
      <c r="G354" s="258">
        <v>562</v>
      </c>
      <c r="H354" s="258">
        <v>1422</v>
      </c>
      <c r="I354" s="258" t="s">
        <v>14</v>
      </c>
      <c r="J354" s="258">
        <v>0</v>
      </c>
      <c r="K354" s="258">
        <v>562</v>
      </c>
      <c r="L354" s="258">
        <v>1422</v>
      </c>
      <c r="M354" s="258" t="s">
        <v>14</v>
      </c>
      <c r="O354" s="258" t="str">
        <f t="shared" si="5"/>
        <v>Šlehofer Jan-4240</v>
      </c>
    </row>
    <row r="355" spans="1:15" ht="15">
      <c r="A355" s="258" t="s">
        <v>198</v>
      </c>
      <c r="B355" s="258">
        <v>353</v>
      </c>
      <c r="C355" s="258">
        <v>4</v>
      </c>
      <c r="D355" s="258" t="s">
        <v>534</v>
      </c>
      <c r="E355" s="258">
        <v>779</v>
      </c>
      <c r="F355" s="258" t="s">
        <v>267</v>
      </c>
      <c r="G355" s="258">
        <v>560</v>
      </c>
      <c r="H355" s="261">
        <v>13440</v>
      </c>
      <c r="I355" s="258" t="s">
        <v>14</v>
      </c>
      <c r="J355" s="258">
        <v>0</v>
      </c>
      <c r="K355" s="258">
        <v>560</v>
      </c>
      <c r="L355" s="261">
        <v>13440</v>
      </c>
      <c r="M355" s="258" t="s">
        <v>14</v>
      </c>
      <c r="O355" s="258" t="str">
        <f t="shared" si="5"/>
        <v>Honek David-779</v>
      </c>
    </row>
    <row r="356" spans="1:15" ht="15">
      <c r="A356" s="258" t="s">
        <v>198</v>
      </c>
      <c r="B356" s="258">
        <v>354</v>
      </c>
      <c r="C356" s="258">
        <v>4</v>
      </c>
      <c r="D356" s="258" t="s">
        <v>618</v>
      </c>
      <c r="E356" s="258">
        <v>199</v>
      </c>
      <c r="F356" s="258" t="s">
        <v>619</v>
      </c>
      <c r="G356" s="258">
        <v>540</v>
      </c>
      <c r="H356" s="261">
        <v>3407</v>
      </c>
      <c r="I356" s="258" t="s">
        <v>14</v>
      </c>
      <c r="J356" s="258">
        <v>0</v>
      </c>
      <c r="K356" s="258">
        <v>540</v>
      </c>
      <c r="L356" s="261">
        <v>3407</v>
      </c>
      <c r="M356" s="258" t="s">
        <v>14</v>
      </c>
      <c r="O356" s="258" t="str">
        <f t="shared" si="5"/>
        <v>Brtek Marcel-199</v>
      </c>
    </row>
    <row r="357" spans="1:15" ht="15">
      <c r="A357" s="258" t="s">
        <v>198</v>
      </c>
      <c r="B357" s="258">
        <v>355</v>
      </c>
      <c r="C357" s="258">
        <v>4</v>
      </c>
      <c r="D357" s="258" t="s">
        <v>469</v>
      </c>
      <c r="E357" s="258">
        <v>2806</v>
      </c>
      <c r="F357" s="258" t="s">
        <v>413</v>
      </c>
      <c r="G357" s="258">
        <v>540</v>
      </c>
      <c r="H357" s="261">
        <v>2863</v>
      </c>
      <c r="I357" s="258" t="s">
        <v>14</v>
      </c>
      <c r="J357" s="258">
        <v>0</v>
      </c>
      <c r="K357" s="258">
        <v>540</v>
      </c>
      <c r="L357" s="261">
        <v>2863</v>
      </c>
      <c r="M357" s="258" t="s">
        <v>14</v>
      </c>
      <c r="O357" s="258" t="str">
        <f t="shared" si="5"/>
        <v>Vlček Pavel-2806</v>
      </c>
    </row>
    <row r="358" spans="1:15" ht="15">
      <c r="A358" s="258" t="s">
        <v>198</v>
      </c>
      <c r="B358" s="258">
        <v>356</v>
      </c>
      <c r="C358" s="258">
        <v>-131</v>
      </c>
      <c r="D358" s="258" t="s">
        <v>869</v>
      </c>
      <c r="E358" s="258">
        <v>3864</v>
      </c>
      <c r="F358" s="258" t="s">
        <v>499</v>
      </c>
      <c r="G358" s="258">
        <v>540</v>
      </c>
      <c r="H358" s="261">
        <v>1911</v>
      </c>
      <c r="I358" s="258" t="s">
        <v>14</v>
      </c>
      <c r="J358" s="258">
        <v>628</v>
      </c>
      <c r="K358" s="258">
        <v>540</v>
      </c>
      <c r="L358" s="261">
        <v>1283</v>
      </c>
      <c r="M358" s="258" t="s">
        <v>14</v>
      </c>
      <c r="O358" s="258" t="str">
        <f t="shared" si="5"/>
        <v>Martinák Vlastimil-3864</v>
      </c>
    </row>
    <row r="359" spans="1:15" ht="15">
      <c r="A359" s="258" t="s">
        <v>198</v>
      </c>
      <c r="B359" s="258">
        <v>357</v>
      </c>
      <c r="C359" s="258">
        <v>-225</v>
      </c>
      <c r="D359" s="258" t="s">
        <v>370</v>
      </c>
      <c r="E359" s="258">
        <v>97</v>
      </c>
      <c r="F359" s="258" t="s">
        <v>248</v>
      </c>
      <c r="G359" s="258">
        <v>537</v>
      </c>
      <c r="H359" s="261">
        <v>13657</v>
      </c>
      <c r="I359" s="258">
        <v>437</v>
      </c>
      <c r="J359" s="258">
        <v>6067</v>
      </c>
      <c r="K359" s="258">
        <v>100</v>
      </c>
      <c r="L359" s="261">
        <v>7590</v>
      </c>
      <c r="M359" s="258" t="s">
        <v>14</v>
      </c>
      <c r="O359" s="258" t="str">
        <f t="shared" si="5"/>
        <v>Beneš Pavel-97</v>
      </c>
    </row>
    <row r="360" spans="1:15" ht="15">
      <c r="A360" s="258" t="s">
        <v>198</v>
      </c>
      <c r="B360" s="258">
        <v>358</v>
      </c>
      <c r="C360" s="258">
        <v>2</v>
      </c>
      <c r="D360" s="258" t="s">
        <v>520</v>
      </c>
      <c r="E360" s="258">
        <v>1877</v>
      </c>
      <c r="F360" s="258" t="s">
        <v>413</v>
      </c>
      <c r="G360" s="258">
        <v>535</v>
      </c>
      <c r="H360" s="258">
        <v>4220</v>
      </c>
      <c r="I360" s="258" t="s">
        <v>14</v>
      </c>
      <c r="J360" s="258">
        <v>0</v>
      </c>
      <c r="K360" s="258">
        <v>535</v>
      </c>
      <c r="L360" s="258">
        <v>4220</v>
      </c>
      <c r="M360" s="258" t="s">
        <v>14</v>
      </c>
      <c r="O360" s="258" t="str">
        <f t="shared" si="5"/>
        <v>Kracík Pavel-1877</v>
      </c>
    </row>
    <row r="361" spans="1:15" ht="15">
      <c r="A361" s="258" t="s">
        <v>198</v>
      </c>
      <c r="B361" s="258">
        <v>359</v>
      </c>
      <c r="C361" s="258">
        <v>-96</v>
      </c>
      <c r="D361" s="258" t="s">
        <v>623</v>
      </c>
      <c r="E361" s="258">
        <v>4674</v>
      </c>
      <c r="F361" s="258" t="s">
        <v>248</v>
      </c>
      <c r="G361" s="258">
        <v>535</v>
      </c>
      <c r="H361" s="261">
        <v>2334</v>
      </c>
      <c r="I361" s="258" t="s">
        <v>14</v>
      </c>
      <c r="J361" s="258">
        <v>409</v>
      </c>
      <c r="K361" s="258">
        <v>535</v>
      </c>
      <c r="L361" s="261">
        <v>1925</v>
      </c>
      <c r="M361" s="258" t="s">
        <v>14</v>
      </c>
      <c r="O361" s="258" t="str">
        <f t="shared" si="5"/>
        <v>Dlouhý Matouš-4674</v>
      </c>
    </row>
    <row r="362" spans="1:15" ht="15">
      <c r="A362" s="258" t="s">
        <v>198</v>
      </c>
      <c r="B362" s="258">
        <v>360</v>
      </c>
      <c r="C362" s="258">
        <v>-82</v>
      </c>
      <c r="D362" s="258" t="s">
        <v>900</v>
      </c>
      <c r="E362" s="258">
        <v>4656</v>
      </c>
      <c r="F362" s="258" t="s">
        <v>267</v>
      </c>
      <c r="G362" s="258">
        <v>531</v>
      </c>
      <c r="H362" s="261">
        <v>1609</v>
      </c>
      <c r="I362" s="258">
        <v>531</v>
      </c>
      <c r="J362" s="258">
        <v>853</v>
      </c>
      <c r="K362" s="258" t="s">
        <v>14</v>
      </c>
      <c r="L362" s="261">
        <v>756</v>
      </c>
      <c r="M362" s="258" t="s">
        <v>14</v>
      </c>
      <c r="O362" s="258" t="str">
        <f t="shared" si="5"/>
        <v>Citnar Tomáš-4656</v>
      </c>
    </row>
    <row r="363" spans="1:15" ht="15">
      <c r="A363" s="258" t="s">
        <v>198</v>
      </c>
      <c r="B363" s="258">
        <v>361</v>
      </c>
      <c r="D363" s="258" t="s">
        <v>687</v>
      </c>
      <c r="E363" s="258">
        <v>5084</v>
      </c>
      <c r="F363" s="258" t="s">
        <v>217</v>
      </c>
      <c r="G363" s="258">
        <v>528</v>
      </c>
      <c r="H363" s="261">
        <v>813</v>
      </c>
      <c r="I363" s="258">
        <v>378</v>
      </c>
      <c r="J363" s="258">
        <v>378</v>
      </c>
      <c r="K363" s="258">
        <v>150</v>
      </c>
      <c r="L363" s="258">
        <v>435</v>
      </c>
      <c r="M363" s="258" t="s">
        <v>14</v>
      </c>
      <c r="O363" s="258" t="str">
        <f t="shared" si="5"/>
        <v>Dřevíkovský Jan-5084</v>
      </c>
    </row>
    <row r="364" spans="1:15" ht="15">
      <c r="A364" s="258" t="s">
        <v>198</v>
      </c>
      <c r="B364" s="258">
        <v>362</v>
      </c>
      <c r="D364" s="258" t="s">
        <v>1082</v>
      </c>
      <c r="E364" s="258">
        <v>4989</v>
      </c>
      <c r="F364" s="258" t="s">
        <v>209</v>
      </c>
      <c r="G364" s="258">
        <v>525</v>
      </c>
      <c r="H364" s="261">
        <v>1095</v>
      </c>
      <c r="I364" s="258" t="s">
        <v>14</v>
      </c>
      <c r="J364" s="258">
        <v>0</v>
      </c>
      <c r="K364" s="258">
        <v>525</v>
      </c>
      <c r="L364" s="261">
        <v>1095</v>
      </c>
      <c r="M364" s="258" t="s">
        <v>14</v>
      </c>
      <c r="O364" s="258" t="str">
        <f t="shared" si="5"/>
        <v>Terlecki Jaroslaw-4989</v>
      </c>
    </row>
    <row r="365" spans="1:15" ht="15">
      <c r="A365" s="258" t="s">
        <v>198</v>
      </c>
      <c r="B365" s="258">
        <v>363</v>
      </c>
      <c r="D365" s="258" t="s">
        <v>612</v>
      </c>
      <c r="E365" s="258">
        <v>4755</v>
      </c>
      <c r="F365" s="258" t="s">
        <v>209</v>
      </c>
      <c r="G365" s="258">
        <v>524</v>
      </c>
      <c r="H365" s="261">
        <v>1739</v>
      </c>
      <c r="I365" s="258" t="s">
        <v>14</v>
      </c>
      <c r="J365" s="258">
        <v>0</v>
      </c>
      <c r="K365" s="258">
        <v>524</v>
      </c>
      <c r="L365" s="261">
        <v>1739</v>
      </c>
      <c r="M365" s="258" t="s">
        <v>14</v>
      </c>
      <c r="O365" s="258" t="str">
        <f t="shared" si="5"/>
        <v>Dominec Miroslav-4755</v>
      </c>
    </row>
    <row r="366" spans="1:15" ht="15">
      <c r="A366" s="258" t="s">
        <v>198</v>
      </c>
      <c r="B366" s="258">
        <v>364</v>
      </c>
      <c r="D366" s="258" t="s">
        <v>420</v>
      </c>
      <c r="E366" s="258">
        <v>4062</v>
      </c>
      <c r="F366" s="258" t="s">
        <v>312</v>
      </c>
      <c r="G366" s="258">
        <v>520</v>
      </c>
      <c r="H366" s="258">
        <v>4370</v>
      </c>
      <c r="I366" s="258" t="s">
        <v>14</v>
      </c>
      <c r="J366" s="258">
        <v>0</v>
      </c>
      <c r="K366" s="258">
        <v>520</v>
      </c>
      <c r="L366" s="258">
        <v>4370</v>
      </c>
      <c r="M366" s="258" t="s">
        <v>14</v>
      </c>
      <c r="O366" s="258" t="str">
        <f t="shared" si="5"/>
        <v>Štiller Jakub-4062</v>
      </c>
    </row>
    <row r="367" spans="1:15" ht="15">
      <c r="A367" s="258" t="s">
        <v>198</v>
      </c>
      <c r="B367" s="258">
        <v>365</v>
      </c>
      <c r="D367" s="258" t="s">
        <v>559</v>
      </c>
      <c r="E367" s="258">
        <v>805</v>
      </c>
      <c r="F367" s="258" t="s">
        <v>293</v>
      </c>
      <c r="G367" s="258">
        <v>512</v>
      </c>
      <c r="H367" s="261">
        <v>5197</v>
      </c>
      <c r="I367" s="258" t="s">
        <v>14</v>
      </c>
      <c r="J367" s="258">
        <v>0</v>
      </c>
      <c r="K367" s="258">
        <v>512</v>
      </c>
      <c r="L367" s="261">
        <v>5197</v>
      </c>
      <c r="M367" s="258" t="s">
        <v>14</v>
      </c>
      <c r="O367" s="258" t="str">
        <f t="shared" si="5"/>
        <v>Hořínek Pavel-805</v>
      </c>
    </row>
    <row r="368" spans="1:15" ht="15">
      <c r="A368" s="258" t="s">
        <v>198</v>
      </c>
      <c r="B368" s="258">
        <v>366</v>
      </c>
      <c r="C368" s="258">
        <v>876</v>
      </c>
      <c r="D368" s="258" t="s">
        <v>1110</v>
      </c>
      <c r="E368" s="258">
        <v>2047</v>
      </c>
      <c r="F368" s="258" t="s">
        <v>376</v>
      </c>
      <c r="G368" s="258">
        <v>510</v>
      </c>
      <c r="H368" s="261">
        <v>510</v>
      </c>
      <c r="I368" s="258">
        <v>510</v>
      </c>
      <c r="J368" s="258">
        <v>510</v>
      </c>
      <c r="K368" s="258" t="s">
        <v>14</v>
      </c>
      <c r="L368" s="261" t="s">
        <v>14</v>
      </c>
      <c r="M368" s="258" t="s">
        <v>14</v>
      </c>
      <c r="O368" s="258" t="str">
        <f t="shared" si="5"/>
        <v>Lestly Tadeáš-2047</v>
      </c>
    </row>
    <row r="369" spans="1:15" ht="15">
      <c r="A369" s="258" t="s">
        <v>198</v>
      </c>
      <c r="B369" s="258">
        <v>367</v>
      </c>
      <c r="C369" s="258">
        <v>-1</v>
      </c>
      <c r="D369" s="258" t="s">
        <v>903</v>
      </c>
      <c r="E369" s="258">
        <v>2782</v>
      </c>
      <c r="F369" s="258" t="s">
        <v>235</v>
      </c>
      <c r="G369" s="258">
        <v>510</v>
      </c>
      <c r="H369" s="261">
        <v>10555</v>
      </c>
      <c r="I369" s="258" t="s">
        <v>14</v>
      </c>
      <c r="J369" s="258">
        <v>0</v>
      </c>
      <c r="K369" s="258">
        <v>510</v>
      </c>
      <c r="L369" s="261">
        <v>10555</v>
      </c>
      <c r="M369" s="258" t="s">
        <v>14</v>
      </c>
      <c r="O369" s="258" t="str">
        <f t="shared" si="5"/>
        <v>Vintr Radek-2782</v>
      </c>
    </row>
    <row r="370" spans="1:15" ht="15">
      <c r="A370" s="258" t="s">
        <v>198</v>
      </c>
      <c r="B370" s="258">
        <v>368</v>
      </c>
      <c r="C370" s="258">
        <v>-1</v>
      </c>
      <c r="D370" s="258" t="s">
        <v>554</v>
      </c>
      <c r="E370" s="258">
        <v>2387</v>
      </c>
      <c r="F370" s="258" t="s">
        <v>267</v>
      </c>
      <c r="G370" s="258">
        <v>510</v>
      </c>
      <c r="H370" s="261">
        <v>11920</v>
      </c>
      <c r="I370" s="258" t="s">
        <v>14</v>
      </c>
      <c r="J370" s="258">
        <v>0</v>
      </c>
      <c r="K370" s="258">
        <v>510</v>
      </c>
      <c r="L370" s="261">
        <v>11920</v>
      </c>
      <c r="M370" s="258" t="s">
        <v>14</v>
      </c>
      <c r="O370" s="258" t="str">
        <f t="shared" si="5"/>
        <v>Novák Jakub-2387</v>
      </c>
    </row>
    <row r="371" spans="1:15" ht="15">
      <c r="A371" s="258" t="s">
        <v>198</v>
      </c>
      <c r="B371" s="258">
        <v>369</v>
      </c>
      <c r="C371" s="258">
        <v>-231</v>
      </c>
      <c r="D371" s="258" t="s">
        <v>351</v>
      </c>
      <c r="E371" s="258">
        <v>2622</v>
      </c>
      <c r="F371" s="258" t="s">
        <v>219</v>
      </c>
      <c r="G371" s="258">
        <v>510</v>
      </c>
      <c r="H371" s="261">
        <v>17912</v>
      </c>
      <c r="I371" s="258" t="s">
        <v>14</v>
      </c>
      <c r="J371" s="258">
        <v>2942</v>
      </c>
      <c r="K371" s="258">
        <v>510</v>
      </c>
      <c r="L371" s="261">
        <v>14970</v>
      </c>
      <c r="M371" s="258" t="s">
        <v>14</v>
      </c>
      <c r="O371" s="258" t="str">
        <f t="shared" si="5"/>
        <v>Trávníček Pavel-2622</v>
      </c>
    </row>
    <row r="372" spans="1:15" ht="15">
      <c r="A372" s="258" t="s">
        <v>198</v>
      </c>
      <c r="B372" s="258">
        <v>370</v>
      </c>
      <c r="C372" s="258">
        <v>-15</v>
      </c>
      <c r="D372" s="258" t="s">
        <v>525</v>
      </c>
      <c r="E372" s="258">
        <v>1012</v>
      </c>
      <c r="F372" s="258" t="s">
        <v>181</v>
      </c>
      <c r="G372" s="258">
        <v>505</v>
      </c>
      <c r="H372" s="261">
        <v>6143</v>
      </c>
      <c r="I372" s="258" t="s">
        <v>14</v>
      </c>
      <c r="J372" s="258">
        <v>0</v>
      </c>
      <c r="K372" s="258">
        <v>505</v>
      </c>
      <c r="L372" s="261">
        <v>6143</v>
      </c>
      <c r="M372" s="258" t="s">
        <v>14</v>
      </c>
      <c r="O372" s="258" t="str">
        <f t="shared" si="5"/>
        <v>Pluta Zdeněk-1012</v>
      </c>
    </row>
    <row r="373" spans="1:15" ht="15">
      <c r="A373" s="258" t="s">
        <v>198</v>
      </c>
      <c r="B373" s="258">
        <v>371</v>
      </c>
      <c r="C373" s="258">
        <v>-3</v>
      </c>
      <c r="D373" s="258" t="s">
        <v>644</v>
      </c>
      <c r="E373" s="258">
        <v>305</v>
      </c>
      <c r="F373" s="258" t="s">
        <v>233</v>
      </c>
      <c r="G373" s="258">
        <v>500</v>
      </c>
      <c r="H373" s="261">
        <v>2116</v>
      </c>
      <c r="I373" s="258" t="s">
        <v>14</v>
      </c>
      <c r="J373" s="258">
        <v>0</v>
      </c>
      <c r="K373" s="258">
        <v>500</v>
      </c>
      <c r="L373" s="258">
        <v>2116</v>
      </c>
      <c r="M373" s="258" t="s">
        <v>14</v>
      </c>
      <c r="O373" s="258" t="str">
        <f t="shared" si="5"/>
        <v>Čerňanský Filip-305</v>
      </c>
    </row>
    <row r="374" spans="1:15" ht="15">
      <c r="A374" s="258" t="s">
        <v>198</v>
      </c>
      <c r="B374" s="258">
        <v>372</v>
      </c>
      <c r="C374" s="258">
        <v>870</v>
      </c>
      <c r="D374" s="258" t="s">
        <v>1111</v>
      </c>
      <c r="E374" s="258">
        <v>4218</v>
      </c>
      <c r="F374" s="258" t="s">
        <v>228</v>
      </c>
      <c r="G374" s="258">
        <v>487</v>
      </c>
      <c r="H374" s="258">
        <v>552</v>
      </c>
      <c r="I374" s="258">
        <v>487</v>
      </c>
      <c r="J374" s="258">
        <v>487</v>
      </c>
      <c r="K374" s="258" t="s">
        <v>14</v>
      </c>
      <c r="L374" s="258">
        <v>65</v>
      </c>
      <c r="M374" s="258" t="s">
        <v>14</v>
      </c>
      <c r="O374" s="258" t="str">
        <f t="shared" si="5"/>
        <v>Sinkule Adam-4218</v>
      </c>
    </row>
    <row r="375" spans="1:15" ht="15">
      <c r="A375" s="258" t="s">
        <v>198</v>
      </c>
      <c r="B375" s="258">
        <v>373</v>
      </c>
      <c r="C375" s="258">
        <v>-1</v>
      </c>
      <c r="D375" s="258" t="s">
        <v>660</v>
      </c>
      <c r="E375" s="258">
        <v>2641</v>
      </c>
      <c r="F375" s="258" t="s">
        <v>391</v>
      </c>
      <c r="G375" s="258">
        <v>480</v>
      </c>
      <c r="H375" s="258">
        <v>3368</v>
      </c>
      <c r="I375" s="258" t="s">
        <v>14</v>
      </c>
      <c r="J375" s="258">
        <v>0</v>
      </c>
      <c r="K375" s="258">
        <v>480</v>
      </c>
      <c r="L375" s="258">
        <v>3368</v>
      </c>
      <c r="M375" s="258" t="s">
        <v>14</v>
      </c>
      <c r="O375" s="258" t="str">
        <f t="shared" si="5"/>
        <v>Trpkoš Martin-2641</v>
      </c>
    </row>
    <row r="376" spans="1:15" ht="15">
      <c r="A376" s="258" t="s">
        <v>198</v>
      </c>
      <c r="B376" s="258">
        <v>374</v>
      </c>
      <c r="D376" s="258" t="s">
        <v>591</v>
      </c>
      <c r="E376" s="258">
        <v>4991</v>
      </c>
      <c r="F376" s="258" t="s">
        <v>282</v>
      </c>
      <c r="G376" s="258">
        <v>470</v>
      </c>
      <c r="H376" s="261">
        <v>1330</v>
      </c>
      <c r="I376" s="258" t="s">
        <v>14</v>
      </c>
      <c r="J376" s="258">
        <v>0</v>
      </c>
      <c r="K376" s="258">
        <v>470</v>
      </c>
      <c r="L376" s="261">
        <v>1330</v>
      </c>
      <c r="M376" s="258" t="s">
        <v>14</v>
      </c>
      <c r="O376" s="258" t="str">
        <f t="shared" si="5"/>
        <v>Engervall Magnus-4991</v>
      </c>
    </row>
    <row r="377" spans="1:15" ht="15">
      <c r="A377" s="258" t="s">
        <v>198</v>
      </c>
      <c r="B377" s="258">
        <v>375</v>
      </c>
      <c r="D377" s="258" t="s">
        <v>1052</v>
      </c>
      <c r="E377" s="258">
        <v>5289</v>
      </c>
      <c r="F377" s="258" t="s">
        <v>285</v>
      </c>
      <c r="G377" s="258">
        <v>465</v>
      </c>
      <c r="H377" s="258">
        <v>465</v>
      </c>
      <c r="I377" s="258" t="s">
        <v>14</v>
      </c>
      <c r="J377" s="258">
        <v>0</v>
      </c>
      <c r="K377" s="258">
        <v>465</v>
      </c>
      <c r="L377" s="258">
        <v>465</v>
      </c>
      <c r="M377" s="258" t="s">
        <v>14</v>
      </c>
      <c r="O377" s="258" t="str">
        <f t="shared" si="5"/>
        <v>Špalek Jaroslav-5289</v>
      </c>
    </row>
    <row r="378" spans="1:15" ht="15">
      <c r="A378" s="258" t="s">
        <v>198</v>
      </c>
      <c r="B378" s="258">
        <v>376</v>
      </c>
      <c r="C378" s="258">
        <v>1</v>
      </c>
      <c r="D378" s="258" t="s">
        <v>416</v>
      </c>
      <c r="E378" s="258">
        <v>1973</v>
      </c>
      <c r="F378" s="258" t="s">
        <v>323</v>
      </c>
      <c r="G378" s="258">
        <v>450</v>
      </c>
      <c r="H378" s="261">
        <v>780</v>
      </c>
      <c r="I378" s="258" t="s">
        <v>14</v>
      </c>
      <c r="J378" s="258">
        <v>0</v>
      </c>
      <c r="K378" s="258">
        <v>450</v>
      </c>
      <c r="L378" s="261">
        <v>780</v>
      </c>
      <c r="M378" s="258" t="s">
        <v>14</v>
      </c>
      <c r="O378" s="258" t="str">
        <f t="shared" si="5"/>
        <v>Kučera Tomáš-1973</v>
      </c>
    </row>
    <row r="379" spans="1:15" ht="15">
      <c r="A379" s="258" t="s">
        <v>198</v>
      </c>
      <c r="B379" s="258">
        <v>377</v>
      </c>
      <c r="C379" s="258">
        <v>1</v>
      </c>
      <c r="D379" s="258" t="s">
        <v>566</v>
      </c>
      <c r="E379" s="258">
        <v>1340</v>
      </c>
      <c r="F379" s="258" t="s">
        <v>267</v>
      </c>
      <c r="G379" s="258">
        <v>450</v>
      </c>
      <c r="H379" s="258">
        <v>3610</v>
      </c>
      <c r="I379" s="258" t="s">
        <v>14</v>
      </c>
      <c r="J379" s="258">
        <v>0</v>
      </c>
      <c r="K379" s="258">
        <v>450</v>
      </c>
      <c r="L379" s="258">
        <v>3610</v>
      </c>
      <c r="M379" s="258" t="s">
        <v>14</v>
      </c>
      <c r="O379" s="258" t="str">
        <f t="shared" si="5"/>
        <v>Smejkal Filip-1340</v>
      </c>
    </row>
    <row r="380" spans="1:15" ht="15">
      <c r="A380" s="258" t="s">
        <v>198</v>
      </c>
      <c r="B380" s="258">
        <v>378</v>
      </c>
      <c r="C380" s="258">
        <v>1</v>
      </c>
      <c r="D380" s="258" t="s">
        <v>1037</v>
      </c>
      <c r="E380" s="258">
        <v>4595</v>
      </c>
      <c r="F380" s="258" t="s">
        <v>282</v>
      </c>
      <c r="G380" s="258">
        <v>449</v>
      </c>
      <c r="H380" s="261">
        <v>449</v>
      </c>
      <c r="I380" s="258">
        <v>449</v>
      </c>
      <c r="J380" s="258">
        <v>449</v>
      </c>
      <c r="K380" s="258" t="s">
        <v>14</v>
      </c>
      <c r="L380" s="261" t="s">
        <v>14</v>
      </c>
      <c r="M380" s="258" t="s">
        <v>14</v>
      </c>
      <c r="O380" s="258" t="str">
        <f t="shared" si="5"/>
        <v>Muller Martin-4595</v>
      </c>
    </row>
    <row r="381" spans="1:15" ht="15">
      <c r="A381" s="258" t="s">
        <v>198</v>
      </c>
      <c r="B381" s="258">
        <v>379</v>
      </c>
      <c r="C381" s="258">
        <v>1</v>
      </c>
      <c r="D381" s="258" t="s">
        <v>537</v>
      </c>
      <c r="E381" s="258">
        <v>255</v>
      </c>
      <c r="F381" s="258" t="s">
        <v>285</v>
      </c>
      <c r="G381" s="258">
        <v>445</v>
      </c>
      <c r="H381" s="261">
        <v>2707</v>
      </c>
      <c r="I381" s="258" t="s">
        <v>14</v>
      </c>
      <c r="J381" s="258">
        <v>0</v>
      </c>
      <c r="K381" s="258">
        <v>445</v>
      </c>
      <c r="L381" s="261">
        <v>2707</v>
      </c>
      <c r="M381" s="258" t="s">
        <v>14</v>
      </c>
      <c r="O381" s="258" t="str">
        <f t="shared" si="5"/>
        <v>Cihelka Jan-255</v>
      </c>
    </row>
    <row r="382" spans="1:15" ht="15">
      <c r="A382" s="258" t="s">
        <v>198</v>
      </c>
      <c r="B382" s="258">
        <v>380</v>
      </c>
      <c r="C382" s="258">
        <v>1</v>
      </c>
      <c r="D382" s="258" t="s">
        <v>506</v>
      </c>
      <c r="E382" s="258">
        <v>4737</v>
      </c>
      <c r="F382" s="258" t="s">
        <v>395</v>
      </c>
      <c r="G382" s="258">
        <v>442</v>
      </c>
      <c r="H382" s="261">
        <v>980</v>
      </c>
      <c r="I382" s="258" t="s">
        <v>14</v>
      </c>
      <c r="J382" s="258">
        <v>0</v>
      </c>
      <c r="K382" s="258">
        <v>442</v>
      </c>
      <c r="L382" s="261">
        <v>980</v>
      </c>
      <c r="M382" s="258" t="s">
        <v>14</v>
      </c>
      <c r="O382" s="258" t="str">
        <f t="shared" si="5"/>
        <v>Dědeček Tomáš-4737</v>
      </c>
    </row>
    <row r="383" spans="1:15" ht="15">
      <c r="A383" s="258" t="s">
        <v>198</v>
      </c>
      <c r="B383" s="258">
        <v>381</v>
      </c>
      <c r="C383" s="258">
        <v>1</v>
      </c>
      <c r="D383" s="258" t="s">
        <v>494</v>
      </c>
      <c r="E383" s="258">
        <v>1734</v>
      </c>
      <c r="F383" s="258" t="s">
        <v>285</v>
      </c>
      <c r="G383" s="258">
        <v>441</v>
      </c>
      <c r="H383" s="258">
        <v>631</v>
      </c>
      <c r="I383" s="258">
        <v>388</v>
      </c>
      <c r="J383" s="258">
        <v>388</v>
      </c>
      <c r="K383" s="258">
        <v>53</v>
      </c>
      <c r="L383" s="258">
        <v>243</v>
      </c>
      <c r="M383" s="258" t="s">
        <v>14</v>
      </c>
      <c r="O383" s="258" t="str">
        <f t="shared" si="5"/>
        <v>Kniezek Martin-1734</v>
      </c>
    </row>
    <row r="384" spans="1:15" ht="15">
      <c r="A384" s="258" t="s">
        <v>198</v>
      </c>
      <c r="B384" s="258">
        <v>382</v>
      </c>
      <c r="C384" s="258">
        <v>1</v>
      </c>
      <c r="D384" s="258" t="s">
        <v>1048</v>
      </c>
      <c r="E384" s="258">
        <v>3847</v>
      </c>
      <c r="F384" s="258" t="s">
        <v>342</v>
      </c>
      <c r="G384" s="258">
        <v>440</v>
      </c>
      <c r="H384" s="261">
        <v>2790</v>
      </c>
      <c r="I384" s="258" t="s">
        <v>14</v>
      </c>
      <c r="J384" s="258">
        <v>0</v>
      </c>
      <c r="K384" s="258">
        <v>440</v>
      </c>
      <c r="L384" s="261">
        <v>2790</v>
      </c>
      <c r="M384" s="258" t="s">
        <v>14</v>
      </c>
      <c r="O384" s="258" t="str">
        <f t="shared" si="5"/>
        <v>Dušek Jiří-3847</v>
      </c>
    </row>
    <row r="385" spans="1:15" ht="15">
      <c r="A385" s="258" t="s">
        <v>198</v>
      </c>
      <c r="B385" s="258">
        <v>383</v>
      </c>
      <c r="C385" s="258">
        <v>1</v>
      </c>
      <c r="D385" s="258" t="s">
        <v>626</v>
      </c>
      <c r="E385" s="258">
        <v>1462</v>
      </c>
      <c r="F385" s="258" t="s">
        <v>364</v>
      </c>
      <c r="G385" s="258">
        <v>435</v>
      </c>
      <c r="H385" s="261">
        <v>3040</v>
      </c>
      <c r="I385" s="258" t="s">
        <v>14</v>
      </c>
      <c r="J385" s="258">
        <v>0</v>
      </c>
      <c r="K385" s="258">
        <v>435</v>
      </c>
      <c r="L385" s="261">
        <v>3040</v>
      </c>
      <c r="M385" s="258" t="s">
        <v>14</v>
      </c>
      <c r="O385" s="258" t="str">
        <f t="shared" si="5"/>
        <v>Svrlansky Robert-1462</v>
      </c>
    </row>
    <row r="386" spans="1:15" ht="15">
      <c r="A386" s="258" t="s">
        <v>198</v>
      </c>
      <c r="B386" s="258">
        <v>384</v>
      </c>
      <c r="C386" s="258">
        <v>57</v>
      </c>
      <c r="D386" s="258" t="s">
        <v>865</v>
      </c>
      <c r="E386" s="258">
        <v>4647</v>
      </c>
      <c r="F386" s="258" t="s">
        <v>153</v>
      </c>
      <c r="G386" s="258">
        <v>430</v>
      </c>
      <c r="H386" s="261">
        <v>1253</v>
      </c>
      <c r="I386" s="258">
        <v>430</v>
      </c>
      <c r="J386" s="258">
        <v>1253</v>
      </c>
      <c r="K386" s="258" t="s">
        <v>14</v>
      </c>
      <c r="L386" s="261" t="s">
        <v>14</v>
      </c>
      <c r="M386" s="258" t="s">
        <v>14</v>
      </c>
      <c r="O386" s="258" t="str">
        <f t="shared" si="5"/>
        <v>Kalášek Stanislav-4647</v>
      </c>
    </row>
    <row r="387" spans="1:15" ht="15">
      <c r="A387" s="258" t="s">
        <v>198</v>
      </c>
      <c r="B387" s="258">
        <v>385</v>
      </c>
      <c r="C387" s="258">
        <v>1</v>
      </c>
      <c r="D387" s="258" t="s">
        <v>1042</v>
      </c>
      <c r="E387" s="258">
        <v>2698</v>
      </c>
      <c r="F387" s="258" t="s">
        <v>304</v>
      </c>
      <c r="G387" s="258">
        <v>426</v>
      </c>
      <c r="H387" s="261">
        <v>2566</v>
      </c>
      <c r="I387" s="258">
        <v>326</v>
      </c>
      <c r="J387" s="258">
        <v>326</v>
      </c>
      <c r="K387" s="258">
        <v>100</v>
      </c>
      <c r="L387" s="261">
        <v>2240</v>
      </c>
      <c r="M387" s="258" t="s">
        <v>14</v>
      </c>
      <c r="O387" s="258" t="str">
        <f t="shared" si="5"/>
        <v>Václavek Oldřich-2698</v>
      </c>
    </row>
    <row r="388" spans="1:15" ht="15">
      <c r="A388" s="258" t="s">
        <v>198</v>
      </c>
      <c r="B388" s="258">
        <v>386</v>
      </c>
      <c r="C388" s="258">
        <v>1</v>
      </c>
      <c r="D388" s="258" t="s">
        <v>564</v>
      </c>
      <c r="E388" s="258">
        <v>2830</v>
      </c>
      <c r="F388" s="258" t="s">
        <v>219</v>
      </c>
      <c r="G388" s="258">
        <v>420</v>
      </c>
      <c r="H388" s="261">
        <v>2160</v>
      </c>
      <c r="I388" s="258" t="s">
        <v>14</v>
      </c>
      <c r="J388" s="258">
        <v>0</v>
      </c>
      <c r="K388" s="258">
        <v>420</v>
      </c>
      <c r="L388" s="261">
        <v>2160</v>
      </c>
      <c r="M388" s="258" t="s">
        <v>14</v>
      </c>
      <c r="O388" s="258" t="str">
        <f aca="true" t="shared" si="6" ref="O388:O451">MID(D388,1,SEARCH(" ",D388))&amp;MID(D388,SEARCH(" ",D388)+1,IF(ISERROR(SEARCH(",",D388)-SEARCH(" ",D388)-1),SEARCH("(",D388)-SEARCH(" ",D388)-1,SEARCH(",",D388)-SEARCH(" ",D388)-1))&amp;"-"&amp;E388</f>
        <v>Vojtovič Martin-2830</v>
      </c>
    </row>
    <row r="389" spans="1:15" ht="15">
      <c r="A389" s="258" t="s">
        <v>198</v>
      </c>
      <c r="B389" s="258">
        <v>387</v>
      </c>
      <c r="C389" s="258">
        <v>1</v>
      </c>
      <c r="D389" s="258" t="s">
        <v>519</v>
      </c>
      <c r="E389" s="258">
        <v>2214</v>
      </c>
      <c r="F389" s="258" t="s">
        <v>277</v>
      </c>
      <c r="G389" s="258">
        <v>420</v>
      </c>
      <c r="H389" s="258">
        <v>4785</v>
      </c>
      <c r="I389" s="258" t="s">
        <v>14</v>
      </c>
      <c r="J389" s="258">
        <v>0</v>
      </c>
      <c r="K389" s="258">
        <v>420</v>
      </c>
      <c r="L389" s="258">
        <v>4785</v>
      </c>
      <c r="M389" s="258" t="s">
        <v>14</v>
      </c>
      <c r="O389" s="258" t="str">
        <f t="shared" si="6"/>
        <v>Mazán Marek-2214</v>
      </c>
    </row>
    <row r="390" spans="1:15" ht="15">
      <c r="A390" s="258" t="s">
        <v>198</v>
      </c>
      <c r="B390" s="258">
        <v>388</v>
      </c>
      <c r="C390" s="258">
        <v>1</v>
      </c>
      <c r="D390" s="258" t="s">
        <v>598</v>
      </c>
      <c r="E390" s="258">
        <v>848</v>
      </c>
      <c r="F390" s="258" t="s">
        <v>222</v>
      </c>
      <c r="G390" s="258">
        <v>420</v>
      </c>
      <c r="H390" s="258">
        <v>3485</v>
      </c>
      <c r="I390" s="258" t="s">
        <v>14</v>
      </c>
      <c r="J390" s="258">
        <v>0</v>
      </c>
      <c r="K390" s="258">
        <v>420</v>
      </c>
      <c r="L390" s="258">
        <v>3485</v>
      </c>
      <c r="M390" s="258" t="s">
        <v>14</v>
      </c>
      <c r="O390" s="258" t="str">
        <f t="shared" si="6"/>
        <v>Hudeček Patrik-848</v>
      </c>
    </row>
    <row r="391" spans="1:15" ht="15">
      <c r="A391" s="258" t="s">
        <v>198</v>
      </c>
      <c r="B391" s="258">
        <v>389</v>
      </c>
      <c r="C391" s="258">
        <v>1</v>
      </c>
      <c r="D391" s="258" t="s">
        <v>890</v>
      </c>
      <c r="E391" s="258">
        <v>5225</v>
      </c>
      <c r="F391" s="258" t="s">
        <v>202</v>
      </c>
      <c r="G391" s="258">
        <v>420</v>
      </c>
      <c r="H391" s="258">
        <v>580</v>
      </c>
      <c r="I391" s="258" t="s">
        <v>14</v>
      </c>
      <c r="J391" s="258">
        <v>0</v>
      </c>
      <c r="K391" s="258">
        <v>420</v>
      </c>
      <c r="L391" s="258">
        <v>580</v>
      </c>
      <c r="M391" s="258" t="s">
        <v>14</v>
      </c>
      <c r="O391" s="258" t="str">
        <f t="shared" si="6"/>
        <v>Němejc Stanislav-5225</v>
      </c>
    </row>
    <row r="392" spans="1:15" ht="15">
      <c r="A392" s="258" t="s">
        <v>198</v>
      </c>
      <c r="B392" s="258">
        <v>390</v>
      </c>
      <c r="C392" s="258">
        <v>1</v>
      </c>
      <c r="D392" s="258" t="s">
        <v>906</v>
      </c>
      <c r="E392" s="258">
        <v>1215</v>
      </c>
      <c r="F392" s="258" t="s">
        <v>282</v>
      </c>
      <c r="G392" s="258">
        <v>418</v>
      </c>
      <c r="H392" s="261">
        <v>3408</v>
      </c>
      <c r="I392" s="258" t="s">
        <v>14</v>
      </c>
      <c r="J392" s="258">
        <v>0</v>
      </c>
      <c r="K392" s="258">
        <v>418</v>
      </c>
      <c r="L392" s="261">
        <v>3408</v>
      </c>
      <c r="M392" s="258" t="s">
        <v>14</v>
      </c>
      <c r="O392" s="258" t="str">
        <f t="shared" si="6"/>
        <v>Řihák Pavel-1215</v>
      </c>
    </row>
    <row r="393" spans="1:15" ht="15">
      <c r="A393" s="258" t="s">
        <v>198</v>
      </c>
      <c r="B393" s="258">
        <v>391</v>
      </c>
      <c r="C393" s="258">
        <v>1</v>
      </c>
      <c r="D393" s="258" t="s">
        <v>1039</v>
      </c>
      <c r="E393" s="258">
        <v>5302</v>
      </c>
      <c r="F393" s="258" t="s">
        <v>265</v>
      </c>
      <c r="G393" s="258">
        <v>416</v>
      </c>
      <c r="H393" s="261">
        <v>416</v>
      </c>
      <c r="I393" s="258">
        <v>416</v>
      </c>
      <c r="J393" s="258">
        <v>416</v>
      </c>
      <c r="K393" s="258" t="s">
        <v>14</v>
      </c>
      <c r="L393" s="261" t="s">
        <v>14</v>
      </c>
      <c r="M393" s="258" t="s">
        <v>14</v>
      </c>
      <c r="O393" s="258" t="str">
        <f t="shared" si="6"/>
        <v>Dohnal Matěj-5302</v>
      </c>
    </row>
    <row r="394" spans="1:15" ht="15">
      <c r="A394" s="258" t="s">
        <v>198</v>
      </c>
      <c r="B394" s="258">
        <v>392</v>
      </c>
      <c r="C394" s="258">
        <v>199</v>
      </c>
      <c r="D394" s="258" t="s">
        <v>512</v>
      </c>
      <c r="E394" s="258">
        <v>4459</v>
      </c>
      <c r="F394" s="258" t="s">
        <v>261</v>
      </c>
      <c r="G394" s="258">
        <v>415</v>
      </c>
      <c r="H394" s="258">
        <v>1691</v>
      </c>
      <c r="I394" s="258">
        <v>345</v>
      </c>
      <c r="J394" s="258">
        <v>986</v>
      </c>
      <c r="K394" s="258">
        <v>70</v>
      </c>
      <c r="L394" s="258">
        <v>705</v>
      </c>
      <c r="M394" s="258" t="s">
        <v>14</v>
      </c>
      <c r="O394" s="258" t="str">
        <f t="shared" si="6"/>
        <v>Martínek Petr-4459</v>
      </c>
    </row>
    <row r="395" spans="1:15" ht="15">
      <c r="A395" s="258" t="s">
        <v>198</v>
      </c>
      <c r="B395" s="258">
        <v>393</v>
      </c>
      <c r="C395" s="258">
        <v>1</v>
      </c>
      <c r="D395" s="258" t="s">
        <v>624</v>
      </c>
      <c r="E395" s="258">
        <v>4754</v>
      </c>
      <c r="F395" s="258" t="s">
        <v>209</v>
      </c>
      <c r="G395" s="258">
        <v>410</v>
      </c>
      <c r="H395" s="261">
        <v>1514</v>
      </c>
      <c r="I395" s="258" t="s">
        <v>14</v>
      </c>
      <c r="J395" s="258">
        <v>0</v>
      </c>
      <c r="K395" s="258">
        <v>410</v>
      </c>
      <c r="L395" s="261">
        <v>1514</v>
      </c>
      <c r="M395" s="258" t="s">
        <v>14</v>
      </c>
      <c r="O395" s="258" t="str">
        <f t="shared" si="6"/>
        <v>Zvěřinský Martin-4754</v>
      </c>
    </row>
    <row r="396" spans="1:15" ht="15">
      <c r="A396" s="258" t="s">
        <v>198</v>
      </c>
      <c r="B396" s="258">
        <v>394</v>
      </c>
      <c r="C396" s="258">
        <v>-1</v>
      </c>
      <c r="D396" s="258" t="s">
        <v>891</v>
      </c>
      <c r="E396" s="258">
        <v>5039</v>
      </c>
      <c r="F396" s="258" t="s">
        <v>267</v>
      </c>
      <c r="G396" s="258">
        <v>410</v>
      </c>
      <c r="H396" s="261">
        <v>568</v>
      </c>
      <c r="I396" s="258" t="s">
        <v>14</v>
      </c>
      <c r="J396" s="258">
        <v>0</v>
      </c>
      <c r="K396" s="258">
        <v>410</v>
      </c>
      <c r="L396" s="261">
        <v>568</v>
      </c>
      <c r="M396" s="258" t="s">
        <v>14</v>
      </c>
      <c r="O396" s="258" t="str">
        <f t="shared" si="6"/>
        <v>Massey Adam-5039</v>
      </c>
    </row>
    <row r="397" spans="1:15" ht="15">
      <c r="A397" s="258" t="s">
        <v>198</v>
      </c>
      <c r="B397" s="258">
        <v>395</v>
      </c>
      <c r="D397" s="258" t="s">
        <v>636</v>
      </c>
      <c r="E397" s="258">
        <v>2933</v>
      </c>
      <c r="F397" s="258" t="s">
        <v>366</v>
      </c>
      <c r="G397" s="258">
        <v>410</v>
      </c>
      <c r="H397" s="261">
        <v>2143</v>
      </c>
      <c r="I397" s="258" t="s">
        <v>14</v>
      </c>
      <c r="J397" s="258">
        <v>0</v>
      </c>
      <c r="K397" s="258">
        <v>410</v>
      </c>
      <c r="L397" s="261">
        <v>2143</v>
      </c>
      <c r="M397" s="258" t="s">
        <v>14</v>
      </c>
      <c r="O397" s="258" t="str">
        <f t="shared" si="6"/>
        <v>Záruba Jaroslav-2933</v>
      </c>
    </row>
    <row r="398" spans="1:15" ht="15">
      <c r="A398" s="258" t="s">
        <v>198</v>
      </c>
      <c r="B398" s="258">
        <v>396</v>
      </c>
      <c r="C398" s="258">
        <v>846</v>
      </c>
      <c r="D398" s="258" t="s">
        <v>1112</v>
      </c>
      <c r="E398" s="258">
        <v>4826</v>
      </c>
      <c r="F398" s="258" t="s">
        <v>293</v>
      </c>
      <c r="G398" s="258">
        <v>409</v>
      </c>
      <c r="H398" s="258">
        <v>664</v>
      </c>
      <c r="I398" s="258">
        <v>409</v>
      </c>
      <c r="J398" s="258">
        <v>409</v>
      </c>
      <c r="K398" s="258" t="s">
        <v>14</v>
      </c>
      <c r="L398" s="258">
        <v>255</v>
      </c>
      <c r="M398" s="258" t="s">
        <v>14</v>
      </c>
      <c r="O398" s="258" t="str">
        <f t="shared" si="6"/>
        <v>Šoman Michal-4826</v>
      </c>
    </row>
    <row r="399" spans="1:15" ht="15">
      <c r="A399" s="258" t="s">
        <v>198</v>
      </c>
      <c r="B399" s="258">
        <v>397</v>
      </c>
      <c r="C399" s="258">
        <v>1</v>
      </c>
      <c r="D399" s="258" t="s">
        <v>667</v>
      </c>
      <c r="E399" s="258">
        <v>3974</v>
      </c>
      <c r="F399" s="258" t="s">
        <v>345</v>
      </c>
      <c r="G399" s="258">
        <v>405</v>
      </c>
      <c r="H399" s="261">
        <v>1910</v>
      </c>
      <c r="I399" s="258" t="s">
        <v>14</v>
      </c>
      <c r="J399" s="258">
        <v>0</v>
      </c>
      <c r="K399" s="258">
        <v>405</v>
      </c>
      <c r="L399" s="261">
        <v>1910</v>
      </c>
      <c r="M399" s="258" t="s">
        <v>14</v>
      </c>
      <c r="O399" s="258" t="str">
        <f t="shared" si="6"/>
        <v>Kazda Petr-3974</v>
      </c>
    </row>
    <row r="400" spans="1:15" ht="15">
      <c r="A400" s="258" t="s">
        <v>198</v>
      </c>
      <c r="B400" s="258">
        <v>398</v>
      </c>
      <c r="C400" s="258">
        <v>1</v>
      </c>
      <c r="D400" s="258" t="s">
        <v>1045</v>
      </c>
      <c r="E400" s="258">
        <v>5235</v>
      </c>
      <c r="F400" s="258" t="s">
        <v>248</v>
      </c>
      <c r="G400" s="258">
        <v>401</v>
      </c>
      <c r="H400" s="258">
        <v>401</v>
      </c>
      <c r="I400" s="258">
        <v>363</v>
      </c>
      <c r="J400" s="258">
        <v>363</v>
      </c>
      <c r="K400" s="258">
        <v>38</v>
      </c>
      <c r="L400" s="258">
        <v>38</v>
      </c>
      <c r="M400" s="258" t="s">
        <v>14</v>
      </c>
      <c r="O400" s="258" t="str">
        <f t="shared" si="6"/>
        <v>Žána Michal-5235</v>
      </c>
    </row>
    <row r="401" spans="1:15" ht="15">
      <c r="A401" s="258" t="s">
        <v>198</v>
      </c>
      <c r="B401" s="258">
        <v>399</v>
      </c>
      <c r="C401" s="258">
        <v>1</v>
      </c>
      <c r="D401" s="258" t="s">
        <v>533</v>
      </c>
      <c r="E401" s="258">
        <v>3967</v>
      </c>
      <c r="F401" s="258" t="s">
        <v>345</v>
      </c>
      <c r="G401" s="258">
        <v>400</v>
      </c>
      <c r="H401" s="258">
        <v>3420</v>
      </c>
      <c r="I401" s="258" t="s">
        <v>14</v>
      </c>
      <c r="J401" s="258">
        <v>0</v>
      </c>
      <c r="K401" s="258">
        <v>400</v>
      </c>
      <c r="L401" s="258">
        <v>3420</v>
      </c>
      <c r="M401" s="258" t="s">
        <v>14</v>
      </c>
      <c r="O401" s="258" t="str">
        <f t="shared" si="6"/>
        <v>Pištěk Tomáš-3967</v>
      </c>
    </row>
    <row r="402" spans="1:15" ht="15">
      <c r="A402" s="258" t="s">
        <v>198</v>
      </c>
      <c r="B402" s="258">
        <v>400</v>
      </c>
      <c r="C402" s="258">
        <v>-95</v>
      </c>
      <c r="D402" s="258" t="s">
        <v>489</v>
      </c>
      <c r="E402" s="258">
        <v>4007</v>
      </c>
      <c r="F402" s="258" t="s">
        <v>248</v>
      </c>
      <c r="G402" s="258">
        <v>400</v>
      </c>
      <c r="H402" s="258">
        <v>3921</v>
      </c>
      <c r="I402" s="258" t="s">
        <v>14</v>
      </c>
      <c r="J402" s="258">
        <v>338</v>
      </c>
      <c r="K402" s="258">
        <v>400</v>
      </c>
      <c r="L402" s="258">
        <v>3583</v>
      </c>
      <c r="M402" s="258" t="s">
        <v>14</v>
      </c>
      <c r="O402" s="258" t="str">
        <f t="shared" si="6"/>
        <v>Vacek Jan-4007</v>
      </c>
    </row>
    <row r="403" spans="1:15" ht="15">
      <c r="A403" s="258" t="s">
        <v>198</v>
      </c>
      <c r="B403" s="258">
        <v>401</v>
      </c>
      <c r="D403" s="258" t="s">
        <v>878</v>
      </c>
      <c r="E403" s="258">
        <v>2508</v>
      </c>
      <c r="F403" s="258" t="s">
        <v>282</v>
      </c>
      <c r="G403" s="258">
        <v>400</v>
      </c>
      <c r="H403" s="261">
        <v>1844</v>
      </c>
      <c r="I403" s="258" t="s">
        <v>14</v>
      </c>
      <c r="J403" s="258">
        <v>0</v>
      </c>
      <c r="K403" s="258">
        <v>400</v>
      </c>
      <c r="L403" s="261">
        <v>1844</v>
      </c>
      <c r="M403" s="258" t="s">
        <v>14</v>
      </c>
      <c r="O403" s="258" t="str">
        <f t="shared" si="6"/>
        <v>Pech Stanislav-2508</v>
      </c>
    </row>
    <row r="404" spans="1:15" ht="15">
      <c r="A404" s="258" t="s">
        <v>198</v>
      </c>
      <c r="B404" s="258">
        <v>402</v>
      </c>
      <c r="C404" s="258">
        <v>2</v>
      </c>
      <c r="D404" s="258" t="s">
        <v>1063</v>
      </c>
      <c r="E404" s="258">
        <v>2284</v>
      </c>
      <c r="F404" s="258" t="s">
        <v>438</v>
      </c>
      <c r="G404" s="258">
        <v>400</v>
      </c>
      <c r="H404" s="258">
        <v>1795</v>
      </c>
      <c r="I404" s="258" t="s">
        <v>14</v>
      </c>
      <c r="J404" s="258">
        <v>0</v>
      </c>
      <c r="K404" s="258">
        <v>400</v>
      </c>
      <c r="L404" s="258">
        <v>1795</v>
      </c>
      <c r="M404" s="258" t="s">
        <v>14</v>
      </c>
      <c r="O404" s="258" t="str">
        <f t="shared" si="6"/>
        <v>Moravec Luboš-2284</v>
      </c>
    </row>
    <row r="405" spans="1:15" ht="15">
      <c r="A405" s="258" t="s">
        <v>198</v>
      </c>
      <c r="B405" s="258">
        <v>403</v>
      </c>
      <c r="D405" s="258" t="s">
        <v>637</v>
      </c>
      <c r="E405" s="258">
        <v>228</v>
      </c>
      <c r="F405" s="258" t="s">
        <v>277</v>
      </c>
      <c r="G405" s="258">
        <v>400</v>
      </c>
      <c r="H405" s="261">
        <v>1960</v>
      </c>
      <c r="I405" s="258" t="s">
        <v>14</v>
      </c>
      <c r="J405" s="258">
        <v>0</v>
      </c>
      <c r="K405" s="258">
        <v>400</v>
      </c>
      <c r="L405" s="261">
        <v>1960</v>
      </c>
      <c r="M405" s="258" t="s">
        <v>14</v>
      </c>
      <c r="O405" s="258" t="str">
        <f t="shared" si="6"/>
        <v>Burda Zdeněk-228</v>
      </c>
    </row>
    <row r="406" spans="1:15" ht="15">
      <c r="A406" s="258" t="s">
        <v>198</v>
      </c>
      <c r="B406" s="258">
        <v>404</v>
      </c>
      <c r="C406" s="258">
        <v>-2</v>
      </c>
      <c r="D406" s="258" t="s">
        <v>500</v>
      </c>
      <c r="E406" s="258">
        <v>551</v>
      </c>
      <c r="F406" s="258" t="s">
        <v>282</v>
      </c>
      <c r="G406" s="258">
        <v>400</v>
      </c>
      <c r="H406" s="258">
        <v>4305</v>
      </c>
      <c r="I406" s="258" t="s">
        <v>14</v>
      </c>
      <c r="J406" s="258">
        <v>0</v>
      </c>
      <c r="K406" s="258">
        <v>400</v>
      </c>
      <c r="L406" s="258">
        <v>4305</v>
      </c>
      <c r="M406" s="258" t="s">
        <v>14</v>
      </c>
      <c r="O406" s="258" t="str">
        <f t="shared" si="6"/>
        <v>Franta Michal-551</v>
      </c>
    </row>
    <row r="407" spans="1:15" ht="15">
      <c r="A407" s="258" t="s">
        <v>198</v>
      </c>
      <c r="B407" s="258">
        <v>405</v>
      </c>
      <c r="C407" s="258">
        <v>1</v>
      </c>
      <c r="D407" s="258" t="s">
        <v>937</v>
      </c>
      <c r="E407" s="258">
        <v>3366</v>
      </c>
      <c r="F407" s="258" t="s">
        <v>235</v>
      </c>
      <c r="G407" s="258">
        <v>391</v>
      </c>
      <c r="H407" s="258">
        <v>391</v>
      </c>
      <c r="I407" s="258">
        <v>391</v>
      </c>
      <c r="J407" s="258">
        <v>391</v>
      </c>
      <c r="K407" s="258" t="s">
        <v>14</v>
      </c>
      <c r="L407" s="258" t="s">
        <v>14</v>
      </c>
      <c r="M407" s="258" t="s">
        <v>14</v>
      </c>
      <c r="O407" s="258" t="str">
        <f t="shared" si="6"/>
        <v>Lehocká Magdaléna-3366</v>
      </c>
    </row>
    <row r="408" spans="1:15" ht="15">
      <c r="A408" s="258" t="s">
        <v>198</v>
      </c>
      <c r="B408" s="258">
        <v>406</v>
      </c>
      <c r="C408" s="258">
        <v>836</v>
      </c>
      <c r="D408" s="258" t="s">
        <v>1113</v>
      </c>
      <c r="E408" s="258">
        <v>4790</v>
      </c>
      <c r="F408" s="258" t="s">
        <v>219</v>
      </c>
      <c r="G408" s="258">
        <v>390</v>
      </c>
      <c r="H408" s="261">
        <v>390</v>
      </c>
      <c r="I408" s="258">
        <v>390</v>
      </c>
      <c r="J408" s="258">
        <v>390</v>
      </c>
      <c r="K408" s="258" t="s">
        <v>14</v>
      </c>
      <c r="L408" s="261" t="s">
        <v>14</v>
      </c>
      <c r="M408" s="258" t="s">
        <v>14</v>
      </c>
      <c r="O408" s="258" t="str">
        <f t="shared" si="6"/>
        <v>Dufek Matyáš-4790</v>
      </c>
    </row>
    <row r="409" spans="1:15" ht="15">
      <c r="A409" s="258" t="s">
        <v>198</v>
      </c>
      <c r="B409" s="258">
        <v>407</v>
      </c>
      <c r="C409" s="258">
        <v>1</v>
      </c>
      <c r="D409" s="258" t="s">
        <v>1064</v>
      </c>
      <c r="E409" s="258">
        <v>5287</v>
      </c>
      <c r="F409" s="258" t="s">
        <v>235</v>
      </c>
      <c r="G409" s="258">
        <v>390</v>
      </c>
      <c r="H409" s="261">
        <v>390</v>
      </c>
      <c r="I409" s="258" t="s">
        <v>14</v>
      </c>
      <c r="J409" s="258">
        <v>0</v>
      </c>
      <c r="K409" s="258">
        <v>390</v>
      </c>
      <c r="L409" s="261">
        <v>390</v>
      </c>
      <c r="M409" s="258" t="s">
        <v>14</v>
      </c>
      <c r="O409" s="258" t="str">
        <f t="shared" si="6"/>
        <v>Vlasák Ondřej-5287</v>
      </c>
    </row>
    <row r="410" spans="1:15" ht="15">
      <c r="A410" s="258" t="s">
        <v>198</v>
      </c>
      <c r="B410" s="258">
        <v>408</v>
      </c>
      <c r="C410" s="258">
        <v>-1</v>
      </c>
      <c r="D410" s="258" t="s">
        <v>961</v>
      </c>
      <c r="E410" s="258">
        <v>3654</v>
      </c>
      <c r="F410" s="258" t="s">
        <v>265</v>
      </c>
      <c r="G410" s="258">
        <v>390</v>
      </c>
      <c r="H410" s="261">
        <v>2090</v>
      </c>
      <c r="I410" s="258" t="s">
        <v>14</v>
      </c>
      <c r="J410" s="258">
        <v>0</v>
      </c>
      <c r="K410" s="258">
        <v>390</v>
      </c>
      <c r="L410" s="261">
        <v>2090</v>
      </c>
      <c r="M410" s="258" t="s">
        <v>14</v>
      </c>
      <c r="O410" s="258" t="str">
        <f t="shared" si="6"/>
        <v>Vágnerová Kateřina-3654</v>
      </c>
    </row>
    <row r="411" spans="1:15" ht="15">
      <c r="A411" s="258" t="s">
        <v>198</v>
      </c>
      <c r="B411" s="258">
        <v>409</v>
      </c>
      <c r="C411" s="258">
        <v>-135</v>
      </c>
      <c r="D411" s="258" t="s">
        <v>550</v>
      </c>
      <c r="E411" s="258">
        <v>1079</v>
      </c>
      <c r="F411" s="258" t="s">
        <v>248</v>
      </c>
      <c r="G411" s="258">
        <v>390</v>
      </c>
      <c r="H411" s="261">
        <v>3250</v>
      </c>
      <c r="I411" s="258" t="s">
        <v>14</v>
      </c>
      <c r="J411" s="258">
        <v>500</v>
      </c>
      <c r="K411" s="258">
        <v>390</v>
      </c>
      <c r="L411" s="261">
        <v>2750</v>
      </c>
      <c r="M411" s="258" t="s">
        <v>14</v>
      </c>
      <c r="O411" s="258" t="str">
        <f t="shared" si="6"/>
        <v>Prouza David-1079</v>
      </c>
    </row>
    <row r="412" spans="1:15" ht="15">
      <c r="A412" s="258" t="s">
        <v>198</v>
      </c>
      <c r="B412" s="258">
        <v>410</v>
      </c>
      <c r="C412" s="258">
        <v>832</v>
      </c>
      <c r="D412" s="258" t="s">
        <v>1114</v>
      </c>
      <c r="E412" s="258">
        <v>4828</v>
      </c>
      <c r="F412" s="258" t="s">
        <v>326</v>
      </c>
      <c r="G412" s="258">
        <v>388</v>
      </c>
      <c r="H412" s="261">
        <v>563</v>
      </c>
      <c r="I412" s="258">
        <v>388</v>
      </c>
      <c r="J412" s="258">
        <v>388</v>
      </c>
      <c r="K412" s="258" t="s">
        <v>14</v>
      </c>
      <c r="L412" s="261">
        <v>175</v>
      </c>
      <c r="M412" s="258" t="s">
        <v>14</v>
      </c>
      <c r="O412" s="258" t="str">
        <f t="shared" si="6"/>
        <v>Brynda Pavel-4828</v>
      </c>
    </row>
    <row r="413" spans="1:15" ht="15">
      <c r="A413" s="258" t="s">
        <v>198</v>
      </c>
      <c r="B413" s="258">
        <v>411</v>
      </c>
      <c r="C413" s="258">
        <v>-2</v>
      </c>
      <c r="D413" s="258" t="s">
        <v>924</v>
      </c>
      <c r="E413" s="258">
        <v>2998</v>
      </c>
      <c r="F413" s="258" t="s">
        <v>376</v>
      </c>
      <c r="G413" s="258">
        <v>381</v>
      </c>
      <c r="H413" s="261">
        <v>479</v>
      </c>
      <c r="I413" s="258">
        <v>381</v>
      </c>
      <c r="J413" s="258">
        <v>381</v>
      </c>
      <c r="K413" s="258" t="s">
        <v>14</v>
      </c>
      <c r="L413" s="261">
        <v>98</v>
      </c>
      <c r="M413" s="258" t="s">
        <v>14</v>
      </c>
      <c r="O413" s="258" t="str">
        <f t="shared" si="6"/>
        <v>Adámková Romana-2998</v>
      </c>
    </row>
    <row r="414" spans="1:15" ht="15">
      <c r="A414" s="258" t="s">
        <v>198</v>
      </c>
      <c r="B414" s="258">
        <v>412</v>
      </c>
      <c r="C414" s="258">
        <v>-2</v>
      </c>
      <c r="D414" s="258" t="s">
        <v>631</v>
      </c>
      <c r="E414" s="258">
        <v>472</v>
      </c>
      <c r="F414" s="258" t="s">
        <v>213</v>
      </c>
      <c r="G414" s="258">
        <v>380</v>
      </c>
      <c r="H414" s="258">
        <v>2710</v>
      </c>
      <c r="I414" s="258" t="s">
        <v>14</v>
      </c>
      <c r="J414" s="258">
        <v>0</v>
      </c>
      <c r="K414" s="258">
        <v>380</v>
      </c>
      <c r="L414" s="258">
        <v>2710</v>
      </c>
      <c r="M414" s="258" t="s">
        <v>14</v>
      </c>
      <c r="O414" s="258" t="str">
        <f t="shared" si="6"/>
        <v>Fajta Václav-472</v>
      </c>
    </row>
    <row r="415" spans="1:15" ht="15">
      <c r="A415" s="258" t="s">
        <v>198</v>
      </c>
      <c r="B415" s="258">
        <v>413</v>
      </c>
      <c r="C415" s="258">
        <v>-2</v>
      </c>
      <c r="D415" s="258" t="s">
        <v>588</v>
      </c>
      <c r="E415" s="258">
        <v>406</v>
      </c>
      <c r="F415" s="258" t="s">
        <v>209</v>
      </c>
      <c r="G415" s="258">
        <v>375</v>
      </c>
      <c r="H415" s="258">
        <v>3705</v>
      </c>
      <c r="I415" s="258" t="s">
        <v>14</v>
      </c>
      <c r="J415" s="258">
        <v>0</v>
      </c>
      <c r="K415" s="258">
        <v>375</v>
      </c>
      <c r="L415" s="258">
        <v>3705</v>
      </c>
      <c r="M415" s="258" t="s">
        <v>14</v>
      </c>
      <c r="O415" s="258" t="str">
        <f t="shared" si="6"/>
        <v>Drozd Tomáš-406</v>
      </c>
    </row>
    <row r="416" spans="1:15" ht="15">
      <c r="A416" s="258" t="s">
        <v>198</v>
      </c>
      <c r="B416" s="258">
        <v>414</v>
      </c>
      <c r="C416" s="258">
        <v>-2</v>
      </c>
      <c r="D416" s="258" t="s">
        <v>693</v>
      </c>
      <c r="E416" s="258">
        <v>2024</v>
      </c>
      <c r="F416" s="258" t="s">
        <v>222</v>
      </c>
      <c r="G416" s="258">
        <v>375</v>
      </c>
      <c r="H416" s="261">
        <v>1410</v>
      </c>
      <c r="I416" s="258" t="s">
        <v>14</v>
      </c>
      <c r="J416" s="258">
        <v>0</v>
      </c>
      <c r="K416" s="258">
        <v>375</v>
      </c>
      <c r="L416" s="261">
        <v>1410</v>
      </c>
      <c r="M416" s="258" t="s">
        <v>14</v>
      </c>
      <c r="O416" s="258" t="str">
        <f t="shared" si="6"/>
        <v>Lacko Martin-2024</v>
      </c>
    </row>
    <row r="417" spans="1:15" ht="15">
      <c r="A417" s="258" t="s">
        <v>198</v>
      </c>
      <c r="B417" s="258">
        <v>415</v>
      </c>
      <c r="C417" s="258">
        <v>-2</v>
      </c>
      <c r="D417" s="258" t="s">
        <v>1056</v>
      </c>
      <c r="E417" s="258">
        <v>1787</v>
      </c>
      <c r="F417" s="258" t="s">
        <v>499</v>
      </c>
      <c r="G417" s="258">
        <v>375</v>
      </c>
      <c r="H417" s="261">
        <v>413</v>
      </c>
      <c r="I417" s="258" t="s">
        <v>14</v>
      </c>
      <c r="J417" s="258">
        <v>0</v>
      </c>
      <c r="K417" s="258">
        <v>375</v>
      </c>
      <c r="L417" s="261">
        <v>413</v>
      </c>
      <c r="M417" s="258" t="s">
        <v>14</v>
      </c>
      <c r="O417" s="258" t="str">
        <f t="shared" si="6"/>
        <v>Koncer Nikola-1787</v>
      </c>
    </row>
    <row r="418" spans="1:15" ht="15">
      <c r="A418" s="258" t="s">
        <v>198</v>
      </c>
      <c r="B418" s="258">
        <v>416</v>
      </c>
      <c r="C418" s="258">
        <v>-2</v>
      </c>
      <c r="D418" s="258" t="s">
        <v>530</v>
      </c>
      <c r="E418" s="258">
        <v>1322</v>
      </c>
      <c r="F418" s="258" t="s">
        <v>209</v>
      </c>
      <c r="G418" s="258">
        <v>375</v>
      </c>
      <c r="H418" s="258">
        <v>3045</v>
      </c>
      <c r="I418" s="258" t="s">
        <v>14</v>
      </c>
      <c r="J418" s="258">
        <v>0</v>
      </c>
      <c r="K418" s="258">
        <v>375</v>
      </c>
      <c r="L418" s="258">
        <v>3045</v>
      </c>
      <c r="M418" s="258" t="s">
        <v>14</v>
      </c>
      <c r="O418" s="258" t="str">
        <f t="shared" si="6"/>
        <v>Sládeček Pavel-1322</v>
      </c>
    </row>
    <row r="419" spans="1:15" ht="15">
      <c r="A419" s="258" t="s">
        <v>198</v>
      </c>
      <c r="B419" s="258">
        <v>417</v>
      </c>
      <c r="C419" s="258">
        <v>-2</v>
      </c>
      <c r="D419" s="258" t="s">
        <v>694</v>
      </c>
      <c r="E419" s="258">
        <v>2938</v>
      </c>
      <c r="F419" s="258" t="s">
        <v>282</v>
      </c>
      <c r="G419" s="258">
        <v>375</v>
      </c>
      <c r="H419" s="261">
        <v>2225</v>
      </c>
      <c r="I419" s="258" t="s">
        <v>14</v>
      </c>
      <c r="J419" s="258">
        <v>0</v>
      </c>
      <c r="K419" s="258">
        <v>375</v>
      </c>
      <c r="L419" s="261">
        <v>2225</v>
      </c>
      <c r="M419" s="258" t="s">
        <v>14</v>
      </c>
      <c r="O419" s="258" t="str">
        <f t="shared" si="6"/>
        <v>Zdeněk Pavel-2938</v>
      </c>
    </row>
    <row r="420" spans="1:15" ht="15">
      <c r="A420" s="258" t="s">
        <v>198</v>
      </c>
      <c r="B420" s="258">
        <v>418</v>
      </c>
      <c r="C420" s="258">
        <v>-2</v>
      </c>
      <c r="D420" s="258" t="s">
        <v>457</v>
      </c>
      <c r="E420" s="258">
        <v>4850</v>
      </c>
      <c r="F420" s="258" t="s">
        <v>326</v>
      </c>
      <c r="G420" s="258">
        <v>371</v>
      </c>
      <c r="H420" s="261">
        <v>1546</v>
      </c>
      <c r="I420" s="258">
        <v>371</v>
      </c>
      <c r="J420" s="258">
        <v>881</v>
      </c>
      <c r="K420" s="258" t="s">
        <v>14</v>
      </c>
      <c r="L420" s="261">
        <v>665</v>
      </c>
      <c r="M420" s="258" t="s">
        <v>14</v>
      </c>
      <c r="O420" s="258" t="str">
        <f t="shared" si="6"/>
        <v>Kubíček Michal-4850</v>
      </c>
    </row>
    <row r="421" spans="1:15" ht="15">
      <c r="A421" s="258" t="s">
        <v>198</v>
      </c>
      <c r="B421" s="258">
        <v>419</v>
      </c>
      <c r="C421" s="258">
        <v>-2</v>
      </c>
      <c r="D421" s="258" t="s">
        <v>671</v>
      </c>
      <c r="E421" s="258">
        <v>189</v>
      </c>
      <c r="F421" s="258" t="s">
        <v>282</v>
      </c>
      <c r="G421" s="258">
        <v>370</v>
      </c>
      <c r="H421" s="261">
        <v>2370</v>
      </c>
      <c r="I421" s="258" t="s">
        <v>14</v>
      </c>
      <c r="J421" s="258">
        <v>0</v>
      </c>
      <c r="K421" s="258">
        <v>370</v>
      </c>
      <c r="L421" s="261">
        <v>2370</v>
      </c>
      <c r="M421" s="258" t="s">
        <v>14</v>
      </c>
      <c r="O421" s="258" t="str">
        <f t="shared" si="6"/>
        <v>Brňák Petr-189</v>
      </c>
    </row>
    <row r="422" spans="1:15" ht="15">
      <c r="A422" s="258" t="s">
        <v>198</v>
      </c>
      <c r="B422" s="258">
        <v>420</v>
      </c>
      <c r="C422" s="258">
        <v>822</v>
      </c>
      <c r="D422" s="258" t="s">
        <v>1115</v>
      </c>
      <c r="E422" s="258">
        <v>5361</v>
      </c>
      <c r="F422" s="258" t="s">
        <v>326</v>
      </c>
      <c r="G422" s="258">
        <v>366</v>
      </c>
      <c r="H422" s="258">
        <v>366</v>
      </c>
      <c r="I422" s="258">
        <v>366</v>
      </c>
      <c r="J422" s="258">
        <v>366</v>
      </c>
      <c r="K422" s="258" t="s">
        <v>14</v>
      </c>
      <c r="L422" s="258" t="s">
        <v>14</v>
      </c>
      <c r="M422" s="258" t="s">
        <v>14</v>
      </c>
      <c r="O422" s="258" t="str">
        <f t="shared" si="6"/>
        <v>Nesrsta Petr-5361</v>
      </c>
    </row>
    <row r="423" spans="1:15" ht="15">
      <c r="A423" s="258" t="s">
        <v>198</v>
      </c>
      <c r="B423" s="258">
        <v>421</v>
      </c>
      <c r="C423" s="258">
        <v>-3</v>
      </c>
      <c r="D423" s="258" t="s">
        <v>1044</v>
      </c>
      <c r="E423" s="258">
        <v>5304</v>
      </c>
      <c r="F423" s="258" t="s">
        <v>366</v>
      </c>
      <c r="G423" s="258">
        <v>364</v>
      </c>
      <c r="H423" s="261">
        <v>364</v>
      </c>
      <c r="I423" s="258">
        <v>364</v>
      </c>
      <c r="J423" s="258">
        <v>364</v>
      </c>
      <c r="K423" s="258" t="s">
        <v>14</v>
      </c>
      <c r="L423" s="261" t="s">
        <v>14</v>
      </c>
      <c r="M423" s="258" t="s">
        <v>14</v>
      </c>
      <c r="O423" s="258" t="str">
        <f t="shared" si="6"/>
        <v>Hulík Radim-5304</v>
      </c>
    </row>
    <row r="424" spans="1:15" ht="15">
      <c r="A424" s="258" t="s">
        <v>198</v>
      </c>
      <c r="B424" s="258">
        <v>422</v>
      </c>
      <c r="C424" s="258">
        <v>2</v>
      </c>
      <c r="D424" s="258" t="s">
        <v>652</v>
      </c>
      <c r="E424" s="258">
        <v>5031</v>
      </c>
      <c r="F424" s="258" t="s">
        <v>282</v>
      </c>
      <c r="G424" s="258">
        <v>360</v>
      </c>
      <c r="H424" s="258">
        <v>885</v>
      </c>
      <c r="I424" s="258" t="s">
        <v>14</v>
      </c>
      <c r="J424" s="258">
        <v>0</v>
      </c>
      <c r="K424" s="258">
        <v>360</v>
      </c>
      <c r="L424" s="258">
        <v>885</v>
      </c>
      <c r="M424" s="258" t="s">
        <v>14</v>
      </c>
      <c r="O424" s="258" t="str">
        <f t="shared" si="6"/>
        <v>Prihara Matěj-5031</v>
      </c>
    </row>
    <row r="425" spans="1:15" ht="15">
      <c r="A425" s="258" t="s">
        <v>198</v>
      </c>
      <c r="B425" s="258">
        <v>423</v>
      </c>
      <c r="C425" s="258">
        <v>-2</v>
      </c>
      <c r="D425" s="258" t="s">
        <v>565</v>
      </c>
      <c r="E425" s="258">
        <v>1913</v>
      </c>
      <c r="F425" s="258" t="s">
        <v>209</v>
      </c>
      <c r="G425" s="258">
        <v>360</v>
      </c>
      <c r="H425" s="258">
        <v>1882</v>
      </c>
      <c r="I425" s="258" t="s">
        <v>14</v>
      </c>
      <c r="J425" s="258">
        <v>0</v>
      </c>
      <c r="K425" s="258">
        <v>360</v>
      </c>
      <c r="L425" s="258">
        <v>1882</v>
      </c>
      <c r="M425" s="258" t="s">
        <v>14</v>
      </c>
      <c r="O425" s="258" t="str">
        <f t="shared" si="6"/>
        <v>Krejčí Miroslav-1913</v>
      </c>
    </row>
    <row r="426" spans="1:15" ht="15">
      <c r="A426" s="258" t="s">
        <v>198</v>
      </c>
      <c r="B426" s="258">
        <v>424</v>
      </c>
      <c r="C426" s="258">
        <v>-2</v>
      </c>
      <c r="D426" s="258" t="s">
        <v>713</v>
      </c>
      <c r="E426" s="258">
        <v>3246</v>
      </c>
      <c r="F426" s="258" t="s">
        <v>293</v>
      </c>
      <c r="G426" s="258">
        <v>360</v>
      </c>
      <c r="H426" s="261">
        <v>721</v>
      </c>
      <c r="I426" s="258" t="s">
        <v>14</v>
      </c>
      <c r="J426" s="258">
        <v>0</v>
      </c>
      <c r="K426" s="258">
        <v>360</v>
      </c>
      <c r="L426" s="261">
        <v>721</v>
      </c>
      <c r="M426" s="258" t="s">
        <v>14</v>
      </c>
      <c r="O426" s="258" t="str">
        <f t="shared" si="6"/>
        <v>Jirková Lucie-3246</v>
      </c>
    </row>
    <row r="427" spans="1:15" ht="15">
      <c r="A427" s="258" t="s">
        <v>198</v>
      </c>
      <c r="B427" s="258">
        <v>425</v>
      </c>
      <c r="C427" s="258">
        <v>-2</v>
      </c>
      <c r="D427" s="258" t="s">
        <v>610</v>
      </c>
      <c r="E427" s="258">
        <v>2374</v>
      </c>
      <c r="F427" s="258" t="s">
        <v>282</v>
      </c>
      <c r="G427" s="258">
        <v>360</v>
      </c>
      <c r="H427" s="258">
        <v>1958</v>
      </c>
      <c r="I427" s="258" t="s">
        <v>14</v>
      </c>
      <c r="J427" s="258">
        <v>0</v>
      </c>
      <c r="K427" s="258">
        <v>360</v>
      </c>
      <c r="L427" s="258">
        <v>1958</v>
      </c>
      <c r="M427" s="258" t="s">
        <v>14</v>
      </c>
      <c r="O427" s="258" t="str">
        <f t="shared" si="6"/>
        <v>Nohel Petr-2374</v>
      </c>
    </row>
    <row r="428" spans="1:15" ht="15">
      <c r="A428" s="258" t="s">
        <v>198</v>
      </c>
      <c r="B428" s="258">
        <v>426</v>
      </c>
      <c r="C428" s="258">
        <v>-1</v>
      </c>
      <c r="D428" s="258" t="s">
        <v>966</v>
      </c>
      <c r="E428" s="258">
        <v>4389</v>
      </c>
      <c r="F428" s="258" t="s">
        <v>326</v>
      </c>
      <c r="G428" s="258">
        <v>360</v>
      </c>
      <c r="H428" s="261">
        <v>360</v>
      </c>
      <c r="I428" s="258">
        <v>360</v>
      </c>
      <c r="J428" s="258">
        <v>360</v>
      </c>
      <c r="K428" s="258" t="s">
        <v>14</v>
      </c>
      <c r="L428" s="261" t="s">
        <v>14</v>
      </c>
      <c r="M428" s="258" t="s">
        <v>14</v>
      </c>
      <c r="O428" s="258" t="str">
        <f t="shared" si="6"/>
        <v>Badalová Veronika-4389</v>
      </c>
    </row>
    <row r="429" spans="1:15" ht="15">
      <c r="A429" s="258" t="s">
        <v>198</v>
      </c>
      <c r="B429" s="258">
        <v>427</v>
      </c>
      <c r="C429" s="258">
        <v>-1</v>
      </c>
      <c r="D429" s="258" t="s">
        <v>601</v>
      </c>
      <c r="E429" s="258">
        <v>4976</v>
      </c>
      <c r="F429" s="258" t="s">
        <v>364</v>
      </c>
      <c r="G429" s="258">
        <v>352</v>
      </c>
      <c r="H429" s="261">
        <v>717</v>
      </c>
      <c r="I429" s="258" t="s">
        <v>14</v>
      </c>
      <c r="J429" s="258">
        <v>0</v>
      </c>
      <c r="K429" s="258">
        <v>352</v>
      </c>
      <c r="L429" s="261">
        <v>717</v>
      </c>
      <c r="M429" s="258" t="s">
        <v>14</v>
      </c>
      <c r="O429" s="258" t="str">
        <f t="shared" si="6"/>
        <v>Hlawiczka Miroslav-4976</v>
      </c>
    </row>
    <row r="430" spans="1:15" ht="15">
      <c r="A430" s="258" t="s">
        <v>198</v>
      </c>
      <c r="B430" s="258">
        <v>428</v>
      </c>
      <c r="C430" s="258">
        <v>-1</v>
      </c>
      <c r="D430" s="258" t="s">
        <v>1047</v>
      </c>
      <c r="E430" s="258">
        <v>5305</v>
      </c>
      <c r="F430" s="258" t="s">
        <v>366</v>
      </c>
      <c r="G430" s="258">
        <v>352</v>
      </c>
      <c r="H430" s="261">
        <v>352</v>
      </c>
      <c r="I430" s="258">
        <v>352</v>
      </c>
      <c r="J430" s="258">
        <v>352</v>
      </c>
      <c r="K430" s="258" t="s">
        <v>14</v>
      </c>
      <c r="L430" s="261" t="s">
        <v>14</v>
      </c>
      <c r="M430" s="258" t="s">
        <v>14</v>
      </c>
      <c r="O430" s="258" t="str">
        <f t="shared" si="6"/>
        <v>Jaiswal Adyitya-5305</v>
      </c>
    </row>
    <row r="431" spans="1:15" ht="15">
      <c r="A431" s="258" t="s">
        <v>198</v>
      </c>
      <c r="B431" s="258">
        <v>429</v>
      </c>
      <c r="C431" s="258">
        <v>-1</v>
      </c>
      <c r="D431" s="258" t="s">
        <v>470</v>
      </c>
      <c r="E431" s="258">
        <v>3824</v>
      </c>
      <c r="F431" s="258" t="s">
        <v>241</v>
      </c>
      <c r="G431" s="258">
        <v>350</v>
      </c>
      <c r="H431" s="261">
        <v>5685</v>
      </c>
      <c r="I431" s="258" t="s">
        <v>14</v>
      </c>
      <c r="J431" s="258">
        <v>0</v>
      </c>
      <c r="K431" s="258">
        <v>350</v>
      </c>
      <c r="L431" s="261">
        <v>5685</v>
      </c>
      <c r="M431" s="258" t="s">
        <v>14</v>
      </c>
      <c r="O431" s="258" t="str">
        <f t="shared" si="6"/>
        <v>Helešic Robert-3824</v>
      </c>
    </row>
    <row r="432" spans="1:15" ht="15">
      <c r="A432" s="258" t="s">
        <v>198</v>
      </c>
      <c r="B432" s="258">
        <v>430</v>
      </c>
      <c r="C432" s="258">
        <v>-264</v>
      </c>
      <c r="D432" s="258" t="s">
        <v>270</v>
      </c>
      <c r="E432" s="258">
        <v>517</v>
      </c>
      <c r="F432" s="258" t="s">
        <v>200</v>
      </c>
      <c r="G432" s="258">
        <v>350</v>
      </c>
      <c r="H432" s="258">
        <v>9593</v>
      </c>
      <c r="I432" s="258" t="s">
        <v>14</v>
      </c>
      <c r="J432" s="258">
        <v>3393</v>
      </c>
      <c r="K432" s="258">
        <v>350</v>
      </c>
      <c r="L432" s="258">
        <v>6200</v>
      </c>
      <c r="M432" s="258" t="s">
        <v>14</v>
      </c>
      <c r="O432" s="258" t="str">
        <f t="shared" si="6"/>
        <v>Filounek Jan-517</v>
      </c>
    </row>
    <row r="433" spans="1:15" ht="15">
      <c r="A433" s="258" t="s">
        <v>198</v>
      </c>
      <c r="B433" s="258">
        <v>431</v>
      </c>
      <c r="C433" s="258">
        <v>-2</v>
      </c>
      <c r="D433" s="258" t="s">
        <v>575</v>
      </c>
      <c r="E433" s="258">
        <v>463</v>
      </c>
      <c r="F433" s="258" t="s">
        <v>438</v>
      </c>
      <c r="G433" s="258">
        <v>350</v>
      </c>
      <c r="H433" s="261">
        <v>2210</v>
      </c>
      <c r="I433" s="258" t="s">
        <v>14</v>
      </c>
      <c r="J433" s="258">
        <v>0</v>
      </c>
      <c r="K433" s="258">
        <v>350</v>
      </c>
      <c r="L433" s="261">
        <v>2210</v>
      </c>
      <c r="M433" s="258" t="s">
        <v>14</v>
      </c>
      <c r="O433" s="258" t="str">
        <f t="shared" si="6"/>
        <v>Ernest Jiří-463</v>
      </c>
    </row>
    <row r="434" spans="1:15" ht="15">
      <c r="A434" s="258" t="s">
        <v>198</v>
      </c>
      <c r="B434" s="258">
        <v>432</v>
      </c>
      <c r="C434" s="258">
        <v>810</v>
      </c>
      <c r="D434" s="258" t="s">
        <v>1116</v>
      </c>
      <c r="E434" s="258">
        <v>5365</v>
      </c>
      <c r="F434" s="258" t="s">
        <v>326</v>
      </c>
      <c r="G434" s="258">
        <v>349</v>
      </c>
      <c r="H434" s="261">
        <v>349</v>
      </c>
      <c r="I434" s="258">
        <v>349</v>
      </c>
      <c r="J434" s="258">
        <v>349</v>
      </c>
      <c r="K434" s="258" t="s">
        <v>14</v>
      </c>
      <c r="L434" s="261" t="s">
        <v>14</v>
      </c>
      <c r="M434" s="258" t="s">
        <v>14</v>
      </c>
      <c r="O434" s="258" t="str">
        <f t="shared" si="6"/>
        <v>Přeček Martin-5365</v>
      </c>
    </row>
    <row r="435" spans="1:15" ht="15">
      <c r="A435" s="258" t="s">
        <v>198</v>
      </c>
      <c r="B435" s="258">
        <v>433</v>
      </c>
      <c r="C435" s="258">
        <v>-3</v>
      </c>
      <c r="D435" s="258" t="s">
        <v>1085</v>
      </c>
      <c r="E435" s="258">
        <v>5334</v>
      </c>
      <c r="F435" s="258" t="s">
        <v>153</v>
      </c>
      <c r="G435" s="258">
        <v>347</v>
      </c>
      <c r="H435" s="261">
        <v>347</v>
      </c>
      <c r="I435" s="258">
        <v>347</v>
      </c>
      <c r="J435" s="258">
        <v>347</v>
      </c>
      <c r="K435" s="258" t="s">
        <v>14</v>
      </c>
      <c r="L435" s="261" t="s">
        <v>14</v>
      </c>
      <c r="M435" s="258" t="s">
        <v>14</v>
      </c>
      <c r="O435" s="258" t="str">
        <f t="shared" si="6"/>
        <v>Janečka Martin-5334</v>
      </c>
    </row>
    <row r="436" spans="1:15" ht="15">
      <c r="A436" s="258" t="s">
        <v>198</v>
      </c>
      <c r="B436" s="258">
        <v>434</v>
      </c>
      <c r="C436" s="258">
        <v>-3</v>
      </c>
      <c r="D436" s="258" t="s">
        <v>437</v>
      </c>
      <c r="E436" s="258">
        <v>1838</v>
      </c>
      <c r="F436" s="258" t="s">
        <v>275</v>
      </c>
      <c r="G436" s="258">
        <v>340</v>
      </c>
      <c r="H436" s="258">
        <v>7010</v>
      </c>
      <c r="I436" s="258" t="s">
        <v>14</v>
      </c>
      <c r="J436" s="258">
        <v>0</v>
      </c>
      <c r="K436" s="258">
        <v>340</v>
      </c>
      <c r="L436" s="258">
        <v>7010</v>
      </c>
      <c r="M436" s="258" t="s">
        <v>14</v>
      </c>
      <c r="O436" s="258" t="str">
        <f t="shared" si="6"/>
        <v>Kott Kristián-1838</v>
      </c>
    </row>
    <row r="437" spans="1:15" ht="15">
      <c r="A437" s="258" t="s">
        <v>198</v>
      </c>
      <c r="B437" s="258">
        <v>435</v>
      </c>
      <c r="C437" s="258">
        <v>-3</v>
      </c>
      <c r="D437" s="258" t="s">
        <v>956</v>
      </c>
      <c r="E437" s="258">
        <v>5083</v>
      </c>
      <c r="F437" s="258" t="s">
        <v>261</v>
      </c>
      <c r="G437" s="258">
        <v>340</v>
      </c>
      <c r="H437" s="261">
        <v>340</v>
      </c>
      <c r="I437" s="258">
        <v>310</v>
      </c>
      <c r="J437" s="258">
        <v>310</v>
      </c>
      <c r="K437" s="258">
        <v>30</v>
      </c>
      <c r="L437" s="261">
        <v>30</v>
      </c>
      <c r="M437" s="258" t="s">
        <v>14</v>
      </c>
      <c r="O437" s="258" t="str">
        <f t="shared" si="6"/>
        <v>Doležalová Michaela-5083</v>
      </c>
    </row>
    <row r="438" spans="1:15" ht="15">
      <c r="A438" s="258" t="s">
        <v>198</v>
      </c>
      <c r="B438" s="258">
        <v>436</v>
      </c>
      <c r="C438" s="258">
        <v>806</v>
      </c>
      <c r="D438" s="258" t="s">
        <v>1117</v>
      </c>
      <c r="E438" s="258">
        <v>5357</v>
      </c>
      <c r="F438" s="258" t="s">
        <v>326</v>
      </c>
      <c r="G438" s="258">
        <v>337</v>
      </c>
      <c r="H438" s="258">
        <v>337</v>
      </c>
      <c r="I438" s="258">
        <v>337</v>
      </c>
      <c r="J438" s="258">
        <v>337</v>
      </c>
      <c r="K438" s="258" t="s">
        <v>14</v>
      </c>
      <c r="L438" s="258" t="s">
        <v>14</v>
      </c>
      <c r="M438" s="258" t="s">
        <v>14</v>
      </c>
      <c r="O438" s="258" t="str">
        <f t="shared" si="6"/>
        <v>Kožušník David-5357</v>
      </c>
    </row>
    <row r="439" spans="1:15" ht="15">
      <c r="A439" s="258" t="s">
        <v>198</v>
      </c>
      <c r="B439" s="258">
        <v>437</v>
      </c>
      <c r="C439" s="258">
        <v>-4</v>
      </c>
      <c r="D439" s="258" t="s">
        <v>561</v>
      </c>
      <c r="E439" s="258">
        <v>414</v>
      </c>
      <c r="F439" s="258" t="s">
        <v>323</v>
      </c>
      <c r="G439" s="258">
        <v>335</v>
      </c>
      <c r="H439" s="258">
        <v>1189</v>
      </c>
      <c r="I439" s="258">
        <v>335</v>
      </c>
      <c r="J439" s="258">
        <v>686</v>
      </c>
      <c r="K439" s="258" t="s">
        <v>14</v>
      </c>
      <c r="L439" s="258">
        <v>503</v>
      </c>
      <c r="M439" s="258" t="s">
        <v>14</v>
      </c>
      <c r="O439" s="258" t="str">
        <f t="shared" si="6"/>
        <v>Duda Jiří-414</v>
      </c>
    </row>
    <row r="440" spans="1:15" ht="15">
      <c r="A440" s="258" t="s">
        <v>198</v>
      </c>
      <c r="B440" s="258">
        <v>438</v>
      </c>
      <c r="C440" s="258">
        <v>-4</v>
      </c>
      <c r="D440" s="258" t="s">
        <v>656</v>
      </c>
      <c r="E440" s="258">
        <v>4022</v>
      </c>
      <c r="F440" s="258" t="s">
        <v>267</v>
      </c>
      <c r="G440" s="258">
        <v>332</v>
      </c>
      <c r="H440" s="261">
        <v>1492</v>
      </c>
      <c r="I440" s="258" t="s">
        <v>14</v>
      </c>
      <c r="J440" s="258">
        <v>0</v>
      </c>
      <c r="K440" s="258">
        <v>332</v>
      </c>
      <c r="L440" s="261">
        <v>1492</v>
      </c>
      <c r="M440" s="258" t="s">
        <v>14</v>
      </c>
      <c r="O440" s="258" t="str">
        <f t="shared" si="6"/>
        <v>Vrba Vít-4022</v>
      </c>
    </row>
    <row r="441" spans="1:15" ht="15">
      <c r="A441" s="258" t="s">
        <v>198</v>
      </c>
      <c r="B441" s="258">
        <v>439</v>
      </c>
      <c r="C441" s="258">
        <v>-1</v>
      </c>
      <c r="D441" s="258" t="s">
        <v>709</v>
      </c>
      <c r="E441" s="258">
        <v>2367</v>
      </c>
      <c r="F441" s="258" t="s">
        <v>230</v>
      </c>
      <c r="G441" s="258">
        <v>330</v>
      </c>
      <c r="H441" s="261">
        <v>4680</v>
      </c>
      <c r="I441" s="258" t="s">
        <v>14</v>
      </c>
      <c r="J441" s="258">
        <v>0</v>
      </c>
      <c r="K441" s="258">
        <v>330</v>
      </c>
      <c r="L441" s="261">
        <v>4680</v>
      </c>
      <c r="M441" s="258" t="s">
        <v>14</v>
      </c>
      <c r="O441" s="258" t="str">
        <f t="shared" si="6"/>
        <v>Nezval Kamil-2367</v>
      </c>
    </row>
    <row r="442" spans="1:15" ht="15">
      <c r="A442" s="258" t="s">
        <v>198</v>
      </c>
      <c r="B442" s="258">
        <v>440</v>
      </c>
      <c r="C442" s="258">
        <v>-5</v>
      </c>
      <c r="D442" s="258" t="s">
        <v>361</v>
      </c>
      <c r="E442" s="258">
        <v>195</v>
      </c>
      <c r="F442" s="258" t="s">
        <v>323</v>
      </c>
      <c r="G442" s="258">
        <v>330</v>
      </c>
      <c r="H442" s="261">
        <v>4662</v>
      </c>
      <c r="I442" s="258" t="s">
        <v>14</v>
      </c>
      <c r="J442" s="258">
        <v>1292</v>
      </c>
      <c r="K442" s="258">
        <v>330</v>
      </c>
      <c r="L442" s="261">
        <v>3370</v>
      </c>
      <c r="M442" s="258" t="s">
        <v>14</v>
      </c>
      <c r="O442" s="258" t="str">
        <f t="shared" si="6"/>
        <v>Brož Martin-195</v>
      </c>
    </row>
    <row r="443" spans="1:15" ht="15">
      <c r="A443" s="258" t="s">
        <v>198</v>
      </c>
      <c r="B443" s="258">
        <v>441</v>
      </c>
      <c r="C443" s="258">
        <v>-5</v>
      </c>
      <c r="D443" s="258" t="s">
        <v>641</v>
      </c>
      <c r="E443" s="258">
        <v>63</v>
      </c>
      <c r="F443" s="258" t="s">
        <v>321</v>
      </c>
      <c r="G443" s="258">
        <v>330</v>
      </c>
      <c r="H443" s="261">
        <v>2160</v>
      </c>
      <c r="I443" s="258" t="s">
        <v>14</v>
      </c>
      <c r="J443" s="258">
        <v>0</v>
      </c>
      <c r="K443" s="258">
        <v>330</v>
      </c>
      <c r="L443" s="261">
        <v>2160</v>
      </c>
      <c r="M443" s="258" t="s">
        <v>14</v>
      </c>
      <c r="O443" s="258" t="str">
        <f t="shared" si="6"/>
        <v>Barták Josef-63</v>
      </c>
    </row>
    <row r="444" spans="1:15" ht="15">
      <c r="A444" s="258" t="s">
        <v>198</v>
      </c>
      <c r="B444" s="258">
        <v>442</v>
      </c>
      <c r="C444" s="258">
        <v>-5</v>
      </c>
      <c r="D444" s="258" t="s">
        <v>663</v>
      </c>
      <c r="E444" s="258">
        <v>733</v>
      </c>
      <c r="F444" s="258" t="s">
        <v>579</v>
      </c>
      <c r="G444" s="258">
        <v>330</v>
      </c>
      <c r="H444" s="261">
        <v>1990</v>
      </c>
      <c r="I444" s="258" t="s">
        <v>14</v>
      </c>
      <c r="J444" s="258">
        <v>0</v>
      </c>
      <c r="K444" s="258">
        <v>330</v>
      </c>
      <c r="L444" s="261">
        <v>1990</v>
      </c>
      <c r="M444" s="258" t="s">
        <v>14</v>
      </c>
      <c r="O444" s="258" t="str">
        <f t="shared" si="6"/>
        <v>Hlaváček Rostislav-733</v>
      </c>
    </row>
    <row r="445" spans="1:15" ht="15">
      <c r="A445" s="258" t="s">
        <v>198</v>
      </c>
      <c r="B445" s="258">
        <v>443</v>
      </c>
      <c r="C445" s="258">
        <v>-4</v>
      </c>
      <c r="D445" s="258" t="s">
        <v>1062</v>
      </c>
      <c r="E445" s="258">
        <v>1575</v>
      </c>
      <c r="F445" s="258" t="s">
        <v>267</v>
      </c>
      <c r="G445" s="258">
        <v>330</v>
      </c>
      <c r="H445" s="261">
        <v>420</v>
      </c>
      <c r="I445" s="258" t="s">
        <v>14</v>
      </c>
      <c r="J445" s="258">
        <v>0</v>
      </c>
      <c r="K445" s="258">
        <v>330</v>
      </c>
      <c r="L445" s="261">
        <v>420</v>
      </c>
      <c r="M445" s="258" t="s">
        <v>14</v>
      </c>
      <c r="O445" s="258" t="str">
        <f t="shared" si="6"/>
        <v>Jičínský Hynek-1575</v>
      </c>
    </row>
    <row r="446" spans="1:15" ht="15">
      <c r="A446" s="258" t="s">
        <v>198</v>
      </c>
      <c r="B446" s="258">
        <v>444</v>
      </c>
      <c r="C446" s="258">
        <v>-4</v>
      </c>
      <c r="D446" s="258" t="s">
        <v>896</v>
      </c>
      <c r="E446" s="258">
        <v>5175</v>
      </c>
      <c r="F446" s="258" t="s">
        <v>326</v>
      </c>
      <c r="G446" s="258">
        <v>330</v>
      </c>
      <c r="H446" s="258">
        <v>428</v>
      </c>
      <c r="I446" s="258" t="s">
        <v>14</v>
      </c>
      <c r="J446" s="258">
        <v>0</v>
      </c>
      <c r="K446" s="258">
        <v>330</v>
      </c>
      <c r="L446" s="258">
        <v>428</v>
      </c>
      <c r="M446" s="258" t="s">
        <v>14</v>
      </c>
      <c r="O446" s="258" t="str">
        <f t="shared" si="6"/>
        <v>Bartusek Jiří-5175</v>
      </c>
    </row>
    <row r="447" spans="1:15" ht="15">
      <c r="A447" s="258" t="s">
        <v>198</v>
      </c>
      <c r="B447" s="258">
        <v>445</v>
      </c>
      <c r="C447" s="258">
        <v>-3</v>
      </c>
      <c r="D447" s="258" t="s">
        <v>529</v>
      </c>
      <c r="E447" s="258">
        <v>764</v>
      </c>
      <c r="F447" s="258" t="s">
        <v>1046</v>
      </c>
      <c r="G447" s="258">
        <v>328</v>
      </c>
      <c r="H447" s="258">
        <v>878</v>
      </c>
      <c r="I447" s="258" t="s">
        <v>14</v>
      </c>
      <c r="J447" s="258">
        <v>0</v>
      </c>
      <c r="K447" s="258">
        <v>328</v>
      </c>
      <c r="L447" s="258">
        <v>878</v>
      </c>
      <c r="M447" s="258" t="s">
        <v>14</v>
      </c>
      <c r="O447" s="258" t="str">
        <f t="shared" si="6"/>
        <v>Holinka Pavel-764</v>
      </c>
    </row>
    <row r="448" spans="1:15" ht="15">
      <c r="A448" s="258" t="s">
        <v>198</v>
      </c>
      <c r="B448" s="258">
        <v>446</v>
      </c>
      <c r="C448" s="258">
        <v>-2</v>
      </c>
      <c r="D448" s="258" t="s">
        <v>540</v>
      </c>
      <c r="E448" s="258">
        <v>1844</v>
      </c>
      <c r="F448" s="258" t="s">
        <v>366</v>
      </c>
      <c r="G448" s="258">
        <v>325</v>
      </c>
      <c r="H448" s="261">
        <v>3863</v>
      </c>
      <c r="I448" s="258" t="s">
        <v>14</v>
      </c>
      <c r="J448" s="258">
        <v>0</v>
      </c>
      <c r="K448" s="258">
        <v>325</v>
      </c>
      <c r="L448" s="261">
        <v>3863</v>
      </c>
      <c r="M448" s="258" t="s">
        <v>14</v>
      </c>
      <c r="O448" s="258" t="str">
        <f t="shared" si="6"/>
        <v>Koudelka Aleš-1844</v>
      </c>
    </row>
    <row r="449" spans="1:15" ht="15">
      <c r="A449" s="258" t="s">
        <v>198</v>
      </c>
      <c r="B449" s="258">
        <v>447</v>
      </c>
      <c r="C449" s="258">
        <v>-2</v>
      </c>
      <c r="D449" s="258" t="s">
        <v>1050</v>
      </c>
      <c r="E449" s="258">
        <v>5107</v>
      </c>
      <c r="F449" s="258" t="s">
        <v>366</v>
      </c>
      <c r="G449" s="258">
        <v>324</v>
      </c>
      <c r="H449" s="261">
        <v>324</v>
      </c>
      <c r="I449" s="258">
        <v>324</v>
      </c>
      <c r="J449" s="258">
        <v>324</v>
      </c>
      <c r="K449" s="258" t="s">
        <v>14</v>
      </c>
      <c r="L449" s="261" t="s">
        <v>14</v>
      </c>
      <c r="M449" s="258" t="s">
        <v>14</v>
      </c>
      <c r="O449" s="258" t="str">
        <f t="shared" si="6"/>
        <v>Jeník Michal-5107</v>
      </c>
    </row>
    <row r="450" spans="1:15" ht="15">
      <c r="A450" s="258" t="s">
        <v>198</v>
      </c>
      <c r="B450" s="258">
        <v>448</v>
      </c>
      <c r="C450" s="258">
        <v>-2</v>
      </c>
      <c r="D450" s="258" t="s">
        <v>670</v>
      </c>
      <c r="E450" s="258">
        <v>4664</v>
      </c>
      <c r="F450" s="258" t="s">
        <v>228</v>
      </c>
      <c r="G450" s="258">
        <v>324</v>
      </c>
      <c r="H450" s="258">
        <v>1140</v>
      </c>
      <c r="I450" s="258" t="s">
        <v>14</v>
      </c>
      <c r="J450" s="258">
        <v>0</v>
      </c>
      <c r="K450" s="258">
        <v>324</v>
      </c>
      <c r="L450" s="258">
        <v>1140</v>
      </c>
      <c r="M450" s="258" t="s">
        <v>14</v>
      </c>
      <c r="O450" s="258" t="str">
        <f t="shared" si="6"/>
        <v>Lindner Petr-4664</v>
      </c>
    </row>
    <row r="451" spans="1:15" ht="15">
      <c r="A451" s="258" t="s">
        <v>198</v>
      </c>
      <c r="B451" s="258">
        <v>449</v>
      </c>
      <c r="C451" s="258">
        <v>1</v>
      </c>
      <c r="D451" s="258" t="s">
        <v>461</v>
      </c>
      <c r="E451" s="258">
        <v>2992</v>
      </c>
      <c r="F451" s="258" t="s">
        <v>228</v>
      </c>
      <c r="G451" s="258">
        <v>320</v>
      </c>
      <c r="H451" s="261">
        <v>6120</v>
      </c>
      <c r="I451" s="258" t="s">
        <v>14</v>
      </c>
      <c r="J451" s="258">
        <v>0</v>
      </c>
      <c r="K451" s="258">
        <v>320</v>
      </c>
      <c r="L451" s="261">
        <v>6120</v>
      </c>
      <c r="M451" s="258" t="s">
        <v>14</v>
      </c>
      <c r="O451" s="258" t="str">
        <f t="shared" si="6"/>
        <v>Žitník Jan-2992</v>
      </c>
    </row>
    <row r="452" spans="1:15" ht="15">
      <c r="A452" s="258" t="s">
        <v>198</v>
      </c>
      <c r="B452" s="258">
        <v>450</v>
      </c>
      <c r="C452" s="258">
        <v>-2</v>
      </c>
      <c r="D452" s="258" t="s">
        <v>881</v>
      </c>
      <c r="E452" s="258">
        <v>4124</v>
      </c>
      <c r="F452" s="258" t="s">
        <v>323</v>
      </c>
      <c r="G452" s="258">
        <v>320</v>
      </c>
      <c r="H452" s="258">
        <v>780</v>
      </c>
      <c r="I452" s="258" t="s">
        <v>14</v>
      </c>
      <c r="J452" s="258">
        <v>0</v>
      </c>
      <c r="K452" s="258">
        <v>320</v>
      </c>
      <c r="L452" s="258">
        <v>780</v>
      </c>
      <c r="M452" s="258" t="s">
        <v>14</v>
      </c>
      <c r="O452" s="258" t="str">
        <f aca="true" t="shared" si="7" ref="O452:O515">MID(D452,1,SEARCH(" ",D452))&amp;MID(D452,SEARCH(" ",D452)+1,IF(ISERROR(SEARCH(",",D452)-SEARCH(" ",D452)-1),SEARCH("(",D452)-SEARCH(" ",D452)-1,SEARCH(",",D452)-SEARCH(" ",D452)-1))&amp;"-"&amp;E452</f>
        <v>Chlubna Karel-4124</v>
      </c>
    </row>
    <row r="453" spans="1:15" ht="15">
      <c r="A453" s="258" t="s">
        <v>198</v>
      </c>
      <c r="B453" s="258">
        <v>451</v>
      </c>
      <c r="C453" s="258">
        <v>1</v>
      </c>
      <c r="D453" s="258" t="s">
        <v>549</v>
      </c>
      <c r="E453" s="258">
        <v>5174</v>
      </c>
      <c r="F453" s="258" t="s">
        <v>326</v>
      </c>
      <c r="G453" s="258">
        <v>319</v>
      </c>
      <c r="H453" s="258">
        <v>1472</v>
      </c>
      <c r="I453" s="258">
        <v>289</v>
      </c>
      <c r="J453" s="258">
        <v>1287</v>
      </c>
      <c r="K453" s="258">
        <v>30</v>
      </c>
      <c r="L453" s="258">
        <v>185</v>
      </c>
      <c r="M453" s="258" t="s">
        <v>14</v>
      </c>
      <c r="O453" s="258" t="str">
        <f t="shared" si="7"/>
        <v>Juránek Filip-5174</v>
      </c>
    </row>
    <row r="454" spans="1:15" ht="15">
      <c r="A454" s="258" t="s">
        <v>198</v>
      </c>
      <c r="B454" s="258">
        <v>452</v>
      </c>
      <c r="C454" s="258">
        <v>1</v>
      </c>
      <c r="D454" s="258" t="s">
        <v>1051</v>
      </c>
      <c r="E454" s="258">
        <v>1563</v>
      </c>
      <c r="F454" s="258" t="s">
        <v>366</v>
      </c>
      <c r="G454" s="258">
        <v>318</v>
      </c>
      <c r="H454" s="258">
        <v>318</v>
      </c>
      <c r="I454" s="258">
        <v>318</v>
      </c>
      <c r="J454" s="258">
        <v>318</v>
      </c>
      <c r="K454" s="258" t="s">
        <v>14</v>
      </c>
      <c r="L454" s="258" t="s">
        <v>14</v>
      </c>
      <c r="M454" s="258" t="s">
        <v>14</v>
      </c>
      <c r="O454" s="258" t="str">
        <f t="shared" si="7"/>
        <v>Jeník Pavel-1563</v>
      </c>
    </row>
    <row r="455" spans="1:15" ht="15">
      <c r="A455" s="258" t="s">
        <v>198</v>
      </c>
      <c r="B455" s="258">
        <v>453</v>
      </c>
      <c r="C455" s="258">
        <v>1</v>
      </c>
      <c r="D455" s="258" t="s">
        <v>1053</v>
      </c>
      <c r="E455" s="258">
        <v>5303</v>
      </c>
      <c r="F455" s="258" t="s">
        <v>265</v>
      </c>
      <c r="G455" s="258">
        <v>314</v>
      </c>
      <c r="H455" s="261">
        <v>314</v>
      </c>
      <c r="I455" s="258">
        <v>314</v>
      </c>
      <c r="J455" s="258">
        <v>314</v>
      </c>
      <c r="K455" s="258" t="s">
        <v>14</v>
      </c>
      <c r="L455" s="261" t="s">
        <v>14</v>
      </c>
      <c r="M455" s="258" t="s">
        <v>14</v>
      </c>
      <c r="O455" s="258" t="str">
        <f t="shared" si="7"/>
        <v>Kondratenko Dmytro-5303</v>
      </c>
    </row>
    <row r="456" spans="1:15" ht="15">
      <c r="A456" s="258" t="s">
        <v>198</v>
      </c>
      <c r="B456" s="258">
        <v>454</v>
      </c>
      <c r="C456" s="258">
        <v>1</v>
      </c>
      <c r="D456" s="258" t="s">
        <v>669</v>
      </c>
      <c r="E456" s="258">
        <v>1037</v>
      </c>
      <c r="F456" s="258" t="s">
        <v>277</v>
      </c>
      <c r="G456" s="258">
        <v>310</v>
      </c>
      <c r="H456" s="258">
        <v>2047</v>
      </c>
      <c r="I456" s="258" t="s">
        <v>14</v>
      </c>
      <c r="J456" s="258">
        <v>0</v>
      </c>
      <c r="K456" s="258">
        <v>310</v>
      </c>
      <c r="L456" s="258">
        <v>2047</v>
      </c>
      <c r="M456" s="258" t="s">
        <v>14</v>
      </c>
      <c r="O456" s="258" t="str">
        <f t="shared" si="7"/>
        <v>Policar Vilém-1037</v>
      </c>
    </row>
    <row r="457" spans="1:15" ht="15">
      <c r="A457" s="258" t="s">
        <v>198</v>
      </c>
      <c r="B457" s="258">
        <v>455</v>
      </c>
      <c r="C457" s="258">
        <v>1</v>
      </c>
      <c r="D457" s="258" t="s">
        <v>646</v>
      </c>
      <c r="E457" s="258">
        <v>2358</v>
      </c>
      <c r="F457" s="258" t="s">
        <v>337</v>
      </c>
      <c r="G457" s="258">
        <v>305</v>
      </c>
      <c r="H457" s="261">
        <v>1125</v>
      </c>
      <c r="I457" s="258" t="s">
        <v>14</v>
      </c>
      <c r="J457" s="258">
        <v>0</v>
      </c>
      <c r="K457" s="258">
        <v>305</v>
      </c>
      <c r="L457" s="261">
        <v>1125</v>
      </c>
      <c r="M457" s="258" t="s">
        <v>14</v>
      </c>
      <c r="O457" s="258" t="str">
        <f t="shared" si="7"/>
        <v>Netušil Michal-2358</v>
      </c>
    </row>
    <row r="458" spans="1:15" ht="15">
      <c r="A458" s="258" t="s">
        <v>198</v>
      </c>
      <c r="B458" s="258">
        <v>456</v>
      </c>
      <c r="C458" s="258">
        <v>786</v>
      </c>
      <c r="D458" s="258" t="s">
        <v>1118</v>
      </c>
      <c r="E458" s="258">
        <v>5359</v>
      </c>
      <c r="F458" s="258" t="s">
        <v>326</v>
      </c>
      <c r="G458" s="258">
        <v>304</v>
      </c>
      <c r="H458" s="261">
        <v>304</v>
      </c>
      <c r="I458" s="258">
        <v>304</v>
      </c>
      <c r="J458" s="258">
        <v>304</v>
      </c>
      <c r="K458" s="258" t="s">
        <v>14</v>
      </c>
      <c r="L458" s="261" t="s">
        <v>14</v>
      </c>
      <c r="M458" s="258" t="s">
        <v>14</v>
      </c>
      <c r="O458" s="258" t="str">
        <f t="shared" si="7"/>
        <v>Balus Pavel-5359</v>
      </c>
    </row>
    <row r="459" spans="1:15" ht="15">
      <c r="A459" s="258" t="s">
        <v>198</v>
      </c>
      <c r="B459" s="258">
        <v>457</v>
      </c>
      <c r="C459" s="258">
        <v>785</v>
      </c>
      <c r="D459" s="258" t="s">
        <v>1119</v>
      </c>
      <c r="E459" s="258">
        <v>5366</v>
      </c>
      <c r="F459" s="258" t="s">
        <v>326</v>
      </c>
      <c r="G459" s="258">
        <v>301</v>
      </c>
      <c r="H459" s="261">
        <v>301</v>
      </c>
      <c r="I459" s="258">
        <v>301</v>
      </c>
      <c r="J459" s="258">
        <v>301</v>
      </c>
      <c r="K459" s="258" t="s">
        <v>14</v>
      </c>
      <c r="L459" s="261" t="s">
        <v>14</v>
      </c>
      <c r="M459" s="258" t="s">
        <v>14</v>
      </c>
      <c r="O459" s="258" t="str">
        <f t="shared" si="7"/>
        <v>Klimek Vojtěch-5366</v>
      </c>
    </row>
    <row r="460" spans="1:15" ht="15">
      <c r="A460" s="258" t="s">
        <v>198</v>
      </c>
      <c r="B460" s="258">
        <v>458</v>
      </c>
      <c r="C460" s="258">
        <v>2</v>
      </c>
      <c r="D460" s="258" t="s">
        <v>894</v>
      </c>
      <c r="E460" s="258">
        <v>5188</v>
      </c>
      <c r="F460" s="258" t="s">
        <v>868</v>
      </c>
      <c r="G460" s="258">
        <v>300</v>
      </c>
      <c r="H460" s="258">
        <v>425</v>
      </c>
      <c r="I460" s="258" t="s">
        <v>14</v>
      </c>
      <c r="J460" s="258">
        <v>0</v>
      </c>
      <c r="K460" s="258">
        <v>300</v>
      </c>
      <c r="L460" s="258">
        <v>425</v>
      </c>
      <c r="M460" s="258" t="s">
        <v>14</v>
      </c>
      <c r="O460" s="258" t="str">
        <f t="shared" si="7"/>
        <v>Teplý Michal-5188</v>
      </c>
    </row>
    <row r="461" spans="1:15" ht="15">
      <c r="A461" s="258" t="s">
        <v>198</v>
      </c>
      <c r="B461" s="258">
        <v>459</v>
      </c>
      <c r="C461" s="258">
        <v>2</v>
      </c>
      <c r="D461" s="258" t="s">
        <v>883</v>
      </c>
      <c r="E461" s="258">
        <v>5155</v>
      </c>
      <c r="F461" s="258" t="s">
        <v>277</v>
      </c>
      <c r="G461" s="258">
        <v>300</v>
      </c>
      <c r="H461" s="261">
        <v>510</v>
      </c>
      <c r="I461" s="258" t="s">
        <v>14</v>
      </c>
      <c r="J461" s="258">
        <v>0</v>
      </c>
      <c r="K461" s="258">
        <v>300</v>
      </c>
      <c r="L461" s="261">
        <v>510</v>
      </c>
      <c r="M461" s="258" t="s">
        <v>14</v>
      </c>
      <c r="O461" s="258" t="str">
        <f t="shared" si="7"/>
        <v>Syrový Jan-5155</v>
      </c>
    </row>
    <row r="462" spans="1:15" ht="15">
      <c r="A462" s="258" t="s">
        <v>198</v>
      </c>
      <c r="B462" s="258">
        <v>460</v>
      </c>
      <c r="C462" s="258">
        <v>2</v>
      </c>
      <c r="D462" s="258" t="s">
        <v>458</v>
      </c>
      <c r="E462" s="258">
        <v>4817</v>
      </c>
      <c r="F462" s="258" t="s">
        <v>293</v>
      </c>
      <c r="G462" s="258">
        <v>300</v>
      </c>
      <c r="H462" s="261">
        <v>1935</v>
      </c>
      <c r="I462" s="258" t="s">
        <v>14</v>
      </c>
      <c r="J462" s="258">
        <v>0</v>
      </c>
      <c r="K462" s="258">
        <v>300</v>
      </c>
      <c r="L462" s="261">
        <v>1935</v>
      </c>
      <c r="M462" s="258" t="s">
        <v>14</v>
      </c>
      <c r="O462" s="258" t="str">
        <f t="shared" si="7"/>
        <v>Stypa Kamil-4817</v>
      </c>
    </row>
    <row r="463" spans="1:15" ht="15">
      <c r="A463" s="258" t="s">
        <v>198</v>
      </c>
      <c r="B463" s="258">
        <v>461</v>
      </c>
      <c r="C463" s="258">
        <v>-192</v>
      </c>
      <c r="D463" s="258" t="s">
        <v>442</v>
      </c>
      <c r="E463" s="258">
        <v>982</v>
      </c>
      <c r="F463" s="258" t="s">
        <v>213</v>
      </c>
      <c r="G463" s="258">
        <v>300</v>
      </c>
      <c r="H463" s="258">
        <v>4137</v>
      </c>
      <c r="I463" s="258" t="s">
        <v>14</v>
      </c>
      <c r="J463" s="258">
        <v>1452</v>
      </c>
      <c r="K463" s="258">
        <v>300</v>
      </c>
      <c r="L463" s="258">
        <v>2685</v>
      </c>
      <c r="M463" s="258" t="s">
        <v>14</v>
      </c>
      <c r="O463" s="258" t="str">
        <f t="shared" si="7"/>
        <v>Petrilák Daniel-982</v>
      </c>
    </row>
    <row r="464" spans="1:15" ht="15">
      <c r="A464" s="258" t="s">
        <v>198</v>
      </c>
      <c r="B464" s="258">
        <v>462</v>
      </c>
      <c r="C464" s="258">
        <v>-5</v>
      </c>
      <c r="D464" s="258" t="s">
        <v>905</v>
      </c>
      <c r="E464" s="258">
        <v>163</v>
      </c>
      <c r="F464" s="258" t="s">
        <v>342</v>
      </c>
      <c r="G464" s="258">
        <v>300</v>
      </c>
      <c r="H464" s="261">
        <v>2865</v>
      </c>
      <c r="I464" s="258" t="s">
        <v>14</v>
      </c>
      <c r="J464" s="258">
        <v>0</v>
      </c>
      <c r="K464" s="258">
        <v>300</v>
      </c>
      <c r="L464" s="261">
        <v>2865</v>
      </c>
      <c r="M464" s="258" t="s">
        <v>14</v>
      </c>
      <c r="O464" s="258" t="str">
        <f t="shared" si="7"/>
        <v>Borovička Jiří-163</v>
      </c>
    </row>
    <row r="465" spans="1:15" ht="15">
      <c r="A465" s="258" t="s">
        <v>198</v>
      </c>
      <c r="B465" s="258">
        <v>463</v>
      </c>
      <c r="C465" s="258">
        <v>-4</v>
      </c>
      <c r="D465" s="258" t="s">
        <v>1087</v>
      </c>
      <c r="E465" s="258">
        <v>2113</v>
      </c>
      <c r="F465" s="258" t="s">
        <v>261</v>
      </c>
      <c r="G465" s="258">
        <v>300</v>
      </c>
      <c r="H465" s="258">
        <v>2640</v>
      </c>
      <c r="I465" s="258" t="s">
        <v>14</v>
      </c>
      <c r="J465" s="258">
        <v>0</v>
      </c>
      <c r="K465" s="258">
        <v>300</v>
      </c>
      <c r="L465" s="258">
        <v>2640</v>
      </c>
      <c r="M465" s="258" t="s">
        <v>14</v>
      </c>
      <c r="O465" s="258" t="str">
        <f t="shared" si="7"/>
        <v>Machovský Pavel-2113</v>
      </c>
    </row>
    <row r="466" spans="1:15" ht="15">
      <c r="A466" s="258" t="s">
        <v>198</v>
      </c>
      <c r="B466" s="258">
        <v>464</v>
      </c>
      <c r="D466" s="258" t="s">
        <v>1088</v>
      </c>
      <c r="E466" s="258">
        <v>5179</v>
      </c>
      <c r="F466" s="258" t="s">
        <v>312</v>
      </c>
      <c r="G466" s="258">
        <v>296</v>
      </c>
      <c r="H466" s="261">
        <v>296</v>
      </c>
      <c r="I466" s="258">
        <v>296</v>
      </c>
      <c r="J466" s="258">
        <v>296</v>
      </c>
      <c r="K466" s="258" t="s">
        <v>14</v>
      </c>
      <c r="L466" s="261" t="s">
        <v>14</v>
      </c>
      <c r="M466" s="258" t="s">
        <v>14</v>
      </c>
      <c r="O466" s="258" t="str">
        <f t="shared" si="7"/>
        <v>Kohoutek Jakub-5179</v>
      </c>
    </row>
    <row r="467" spans="1:15" ht="15">
      <c r="A467" s="258" t="s">
        <v>198</v>
      </c>
      <c r="B467" s="258">
        <v>465</v>
      </c>
      <c r="C467" s="258">
        <v>-144</v>
      </c>
      <c r="D467" s="258" t="s">
        <v>472</v>
      </c>
      <c r="E467" s="258">
        <v>2409</v>
      </c>
      <c r="F467" s="258" t="s">
        <v>222</v>
      </c>
      <c r="G467" s="258">
        <v>295</v>
      </c>
      <c r="H467" s="261">
        <v>1538</v>
      </c>
      <c r="I467" s="258" t="s">
        <v>14</v>
      </c>
      <c r="J467" s="258">
        <v>388</v>
      </c>
      <c r="K467" s="258">
        <v>295</v>
      </c>
      <c r="L467" s="261">
        <v>1150</v>
      </c>
      <c r="M467" s="258" t="s">
        <v>14</v>
      </c>
      <c r="O467" s="258" t="str">
        <f t="shared" si="7"/>
        <v>Novotný Jaroslav-2409</v>
      </c>
    </row>
    <row r="468" spans="1:15" ht="15">
      <c r="A468" s="258" t="s">
        <v>198</v>
      </c>
      <c r="B468" s="258">
        <v>466</v>
      </c>
      <c r="C468" s="258">
        <v>776</v>
      </c>
      <c r="D468" s="258" t="s">
        <v>1120</v>
      </c>
      <c r="E468" s="258">
        <v>438</v>
      </c>
      <c r="F468" s="258" t="s">
        <v>312</v>
      </c>
      <c r="G468" s="258">
        <v>293</v>
      </c>
      <c r="H468" s="258">
        <v>1895</v>
      </c>
      <c r="I468" s="258">
        <v>293</v>
      </c>
      <c r="J468" s="258">
        <v>950</v>
      </c>
      <c r="K468" s="258" t="s">
        <v>14</v>
      </c>
      <c r="L468" s="258">
        <v>945</v>
      </c>
      <c r="M468" s="258" t="s">
        <v>14</v>
      </c>
      <c r="O468" s="258" t="str">
        <f t="shared" si="7"/>
        <v>Dvořák Radim-438</v>
      </c>
    </row>
    <row r="469" spans="1:15" ht="15">
      <c r="A469" s="258" t="s">
        <v>198</v>
      </c>
      <c r="B469" s="258">
        <v>467</v>
      </c>
      <c r="C469" s="258">
        <v>775</v>
      </c>
      <c r="D469" s="258" t="s">
        <v>1121</v>
      </c>
      <c r="E469" s="258">
        <v>5363</v>
      </c>
      <c r="F469" s="258" t="s">
        <v>326</v>
      </c>
      <c r="G469" s="258">
        <v>291</v>
      </c>
      <c r="H469" s="258">
        <v>291</v>
      </c>
      <c r="I469" s="258">
        <v>291</v>
      </c>
      <c r="J469" s="258">
        <v>291</v>
      </c>
      <c r="K469" s="258" t="s">
        <v>14</v>
      </c>
      <c r="L469" s="258" t="s">
        <v>14</v>
      </c>
      <c r="M469" s="258" t="s">
        <v>14</v>
      </c>
      <c r="O469" s="258" t="str">
        <f t="shared" si="7"/>
        <v>Kovaříková Jana-5363</v>
      </c>
    </row>
    <row r="470" spans="1:15" ht="15">
      <c r="A470" s="258" t="s">
        <v>198</v>
      </c>
      <c r="B470" s="258">
        <v>468</v>
      </c>
      <c r="C470" s="258">
        <v>-2</v>
      </c>
      <c r="D470" s="258" t="s">
        <v>507</v>
      </c>
      <c r="E470" s="258">
        <v>2152</v>
      </c>
      <c r="F470" s="258" t="s">
        <v>267</v>
      </c>
      <c r="G470" s="258">
        <v>290</v>
      </c>
      <c r="H470" s="258">
        <v>5350</v>
      </c>
      <c r="I470" s="258" t="s">
        <v>14</v>
      </c>
      <c r="J470" s="258">
        <v>0</v>
      </c>
      <c r="K470" s="258">
        <v>290</v>
      </c>
      <c r="L470" s="258">
        <v>5350</v>
      </c>
      <c r="M470" s="258" t="s">
        <v>14</v>
      </c>
      <c r="O470" s="258" t="str">
        <f t="shared" si="7"/>
        <v>Marek Dalibor-2152</v>
      </c>
    </row>
    <row r="471" spans="1:15" ht="15">
      <c r="A471" s="258" t="s">
        <v>198</v>
      </c>
      <c r="B471" s="258">
        <v>469</v>
      </c>
      <c r="C471" s="258">
        <v>-2</v>
      </c>
      <c r="D471" s="258" t="s">
        <v>882</v>
      </c>
      <c r="E471" s="258">
        <v>4026</v>
      </c>
      <c r="F471" s="258" t="s">
        <v>202</v>
      </c>
      <c r="G471" s="258">
        <v>290</v>
      </c>
      <c r="H471" s="258">
        <v>500</v>
      </c>
      <c r="I471" s="258" t="s">
        <v>14</v>
      </c>
      <c r="J471" s="258">
        <v>0</v>
      </c>
      <c r="K471" s="258">
        <v>290</v>
      </c>
      <c r="L471" s="258">
        <v>500</v>
      </c>
      <c r="M471" s="258" t="s">
        <v>14</v>
      </c>
      <c r="O471" s="258" t="str">
        <f t="shared" si="7"/>
        <v>Panáček Marek-4026</v>
      </c>
    </row>
    <row r="472" spans="1:15" ht="15">
      <c r="A472" s="258" t="s">
        <v>198</v>
      </c>
      <c r="B472" s="258">
        <v>470</v>
      </c>
      <c r="C472" s="258">
        <v>-2</v>
      </c>
      <c r="D472" s="258" t="s">
        <v>522</v>
      </c>
      <c r="E472" s="258">
        <v>4716</v>
      </c>
      <c r="F472" s="258" t="s">
        <v>293</v>
      </c>
      <c r="G472" s="258">
        <v>285</v>
      </c>
      <c r="H472" s="258">
        <v>2953</v>
      </c>
      <c r="I472" s="258" t="s">
        <v>14</v>
      </c>
      <c r="J472" s="258">
        <v>0</v>
      </c>
      <c r="K472" s="258">
        <v>285</v>
      </c>
      <c r="L472" s="258">
        <v>2953</v>
      </c>
      <c r="M472" s="258" t="s">
        <v>14</v>
      </c>
      <c r="O472" s="258" t="str">
        <f t="shared" si="7"/>
        <v>Niesner Michal-4716</v>
      </c>
    </row>
    <row r="473" spans="1:15" ht="15">
      <c r="A473" s="258" t="s">
        <v>198</v>
      </c>
      <c r="B473" s="258">
        <v>471</v>
      </c>
      <c r="C473" s="258">
        <v>-2</v>
      </c>
      <c r="D473" s="258" t="s">
        <v>568</v>
      </c>
      <c r="E473" s="258">
        <v>4673</v>
      </c>
      <c r="F473" s="258" t="s">
        <v>497</v>
      </c>
      <c r="G473" s="258">
        <v>280</v>
      </c>
      <c r="H473" s="261">
        <v>1315</v>
      </c>
      <c r="I473" s="258" t="s">
        <v>14</v>
      </c>
      <c r="J473" s="258">
        <v>0</v>
      </c>
      <c r="K473" s="258">
        <v>280</v>
      </c>
      <c r="L473" s="261">
        <v>1315</v>
      </c>
      <c r="M473" s="258" t="s">
        <v>14</v>
      </c>
      <c r="O473" s="258" t="str">
        <f t="shared" si="7"/>
        <v>Mlynárik Ivan-4673</v>
      </c>
    </row>
    <row r="474" spans="1:15" ht="15">
      <c r="A474" s="258" t="s">
        <v>198</v>
      </c>
      <c r="B474" s="258">
        <v>472</v>
      </c>
      <c r="C474" s="258">
        <v>-2</v>
      </c>
      <c r="D474" s="258" t="s">
        <v>899</v>
      </c>
      <c r="E474" s="258">
        <v>5218</v>
      </c>
      <c r="F474" s="258" t="s">
        <v>301</v>
      </c>
      <c r="G474" s="258">
        <v>280</v>
      </c>
      <c r="H474" s="261">
        <v>370</v>
      </c>
      <c r="I474" s="258" t="s">
        <v>14</v>
      </c>
      <c r="J474" s="258">
        <v>0</v>
      </c>
      <c r="K474" s="258">
        <v>280</v>
      </c>
      <c r="L474" s="261">
        <v>370</v>
      </c>
      <c r="M474" s="258" t="s">
        <v>14</v>
      </c>
      <c r="O474" s="258" t="str">
        <f t="shared" si="7"/>
        <v>Hron Richard-5218</v>
      </c>
    </row>
    <row r="475" spans="1:15" ht="15">
      <c r="A475" s="258" t="s">
        <v>198</v>
      </c>
      <c r="B475" s="258">
        <v>473</v>
      </c>
      <c r="C475" s="258">
        <v>-2</v>
      </c>
      <c r="D475" s="258" t="s">
        <v>436</v>
      </c>
      <c r="E475" s="258">
        <v>2653</v>
      </c>
      <c r="F475" s="258" t="s">
        <v>252</v>
      </c>
      <c r="G475" s="258">
        <v>280</v>
      </c>
      <c r="H475" s="261">
        <v>7370</v>
      </c>
      <c r="I475" s="258" t="s">
        <v>14</v>
      </c>
      <c r="J475" s="258">
        <v>0</v>
      </c>
      <c r="K475" s="258">
        <v>280</v>
      </c>
      <c r="L475" s="261">
        <v>7370</v>
      </c>
      <c r="M475" s="258" t="s">
        <v>14</v>
      </c>
      <c r="O475" s="258" t="str">
        <f t="shared" si="7"/>
        <v>Tůma František-2653</v>
      </c>
    </row>
    <row r="476" spans="1:15" ht="15">
      <c r="A476" s="258" t="s">
        <v>198</v>
      </c>
      <c r="B476" s="258">
        <v>474</v>
      </c>
      <c r="C476" s="258">
        <v>768</v>
      </c>
      <c r="D476" s="258" t="s">
        <v>1029</v>
      </c>
      <c r="E476" s="258">
        <v>5176</v>
      </c>
      <c r="F476" s="258" t="s">
        <v>326</v>
      </c>
      <c r="G476" s="258">
        <v>280</v>
      </c>
      <c r="H476" s="258">
        <v>280</v>
      </c>
      <c r="I476" s="258">
        <v>280</v>
      </c>
      <c r="J476" s="258">
        <v>280</v>
      </c>
      <c r="K476" s="258" t="s">
        <v>14</v>
      </c>
      <c r="L476" s="258" t="s">
        <v>14</v>
      </c>
      <c r="M476" s="258" t="s">
        <v>14</v>
      </c>
      <c r="O476" s="258" t="str">
        <f t="shared" si="7"/>
        <v>Jüttnerová Sandra-5176</v>
      </c>
    </row>
    <row r="477" spans="1:15" ht="15">
      <c r="A477" s="258" t="s">
        <v>198</v>
      </c>
      <c r="B477" s="258">
        <v>475</v>
      </c>
      <c r="C477" s="258">
        <v>-3</v>
      </c>
      <c r="D477" s="258" t="s">
        <v>1089</v>
      </c>
      <c r="E477" s="258">
        <v>5343</v>
      </c>
      <c r="F477" s="258" t="s">
        <v>265</v>
      </c>
      <c r="G477" s="258">
        <v>279</v>
      </c>
      <c r="H477" s="261">
        <v>279</v>
      </c>
      <c r="I477" s="258">
        <v>279</v>
      </c>
      <c r="J477" s="258">
        <v>279</v>
      </c>
      <c r="K477" s="258" t="s">
        <v>14</v>
      </c>
      <c r="L477" s="261" t="s">
        <v>14</v>
      </c>
      <c r="M477" s="258" t="s">
        <v>14</v>
      </c>
      <c r="O477" s="258" t="str">
        <f t="shared" si="7"/>
        <v>Baltas Konstantin-5343</v>
      </c>
    </row>
    <row r="478" spans="1:15" ht="15">
      <c r="A478" s="258" t="s">
        <v>198</v>
      </c>
      <c r="B478" s="258">
        <v>476</v>
      </c>
      <c r="C478" s="258">
        <v>-3</v>
      </c>
      <c r="D478" s="258" t="s">
        <v>854</v>
      </c>
      <c r="E478" s="258">
        <v>1608</v>
      </c>
      <c r="F478" s="258" t="s">
        <v>233</v>
      </c>
      <c r="G478" s="258">
        <v>275</v>
      </c>
      <c r="H478" s="261">
        <v>1522</v>
      </c>
      <c r="I478" s="258" t="s">
        <v>14</v>
      </c>
      <c r="J478" s="258">
        <v>489</v>
      </c>
      <c r="K478" s="258">
        <v>275</v>
      </c>
      <c r="L478" s="261">
        <v>1033</v>
      </c>
      <c r="M478" s="258" t="s">
        <v>14</v>
      </c>
      <c r="O478" s="258" t="str">
        <f t="shared" si="7"/>
        <v>Josefus Jiří-1608</v>
      </c>
    </row>
    <row r="479" spans="1:15" ht="15">
      <c r="A479" s="258" t="s">
        <v>198</v>
      </c>
      <c r="B479" s="258">
        <v>477</v>
      </c>
      <c r="C479" s="258">
        <v>-2</v>
      </c>
      <c r="D479" s="258" t="s">
        <v>870</v>
      </c>
      <c r="E479" s="258">
        <v>2129</v>
      </c>
      <c r="F479" s="258" t="s">
        <v>323</v>
      </c>
      <c r="G479" s="258">
        <v>270</v>
      </c>
      <c r="H479" s="258">
        <v>630</v>
      </c>
      <c r="I479" s="258" t="s">
        <v>14</v>
      </c>
      <c r="J479" s="258">
        <v>0</v>
      </c>
      <c r="K479" s="258">
        <v>270</v>
      </c>
      <c r="L479" s="258">
        <v>630</v>
      </c>
      <c r="M479" s="258" t="s">
        <v>14</v>
      </c>
      <c r="O479" s="258" t="str">
        <f t="shared" si="7"/>
        <v>Malíř Richard-2129</v>
      </c>
    </row>
    <row r="480" spans="1:15" ht="15">
      <c r="A480" s="258" t="s">
        <v>198</v>
      </c>
      <c r="B480" s="258">
        <v>478</v>
      </c>
      <c r="C480" s="258">
        <v>-2</v>
      </c>
      <c r="D480" s="258" t="s">
        <v>892</v>
      </c>
      <c r="E480" s="258">
        <v>2586</v>
      </c>
      <c r="F480" s="258" t="s">
        <v>217</v>
      </c>
      <c r="G480" s="258">
        <v>270</v>
      </c>
      <c r="H480" s="258">
        <v>3565</v>
      </c>
      <c r="I480" s="258" t="s">
        <v>14</v>
      </c>
      <c r="J480" s="258">
        <v>0</v>
      </c>
      <c r="K480" s="258">
        <v>270</v>
      </c>
      <c r="L480" s="258">
        <v>3565</v>
      </c>
      <c r="M480" s="258" t="s">
        <v>14</v>
      </c>
      <c r="O480" s="258" t="str">
        <f t="shared" si="7"/>
        <v>Tesárek Ladislav-2586</v>
      </c>
    </row>
    <row r="481" spans="1:15" ht="15">
      <c r="A481" s="258" t="s">
        <v>198</v>
      </c>
      <c r="B481" s="258">
        <v>479</v>
      </c>
      <c r="C481" s="258">
        <v>-2</v>
      </c>
      <c r="D481" s="258" t="s">
        <v>1090</v>
      </c>
      <c r="E481" s="258">
        <v>3092</v>
      </c>
      <c r="F481" s="258" t="s">
        <v>222</v>
      </c>
      <c r="G481" s="258">
        <v>270</v>
      </c>
      <c r="H481" s="258">
        <v>270</v>
      </c>
      <c r="I481" s="258" t="s">
        <v>14</v>
      </c>
      <c r="J481" s="258">
        <v>0</v>
      </c>
      <c r="K481" s="258">
        <v>270</v>
      </c>
      <c r="L481" s="258">
        <v>270</v>
      </c>
      <c r="M481" s="258" t="s">
        <v>14</v>
      </c>
      <c r="O481" s="258" t="str">
        <f t="shared" si="7"/>
        <v>Diamantino Annabelle-3092</v>
      </c>
    </row>
    <row r="482" spans="1:15" ht="15">
      <c r="A482" s="258" t="s">
        <v>198</v>
      </c>
      <c r="B482" s="258">
        <v>480</v>
      </c>
      <c r="C482" s="258">
        <v>-149</v>
      </c>
      <c r="D482" s="258" t="s">
        <v>857</v>
      </c>
      <c r="E482" s="258">
        <v>4077</v>
      </c>
      <c r="F482" s="258" t="s">
        <v>241</v>
      </c>
      <c r="G482" s="258">
        <v>270</v>
      </c>
      <c r="H482" s="258">
        <v>2614</v>
      </c>
      <c r="I482" s="258" t="s">
        <v>14</v>
      </c>
      <c r="J482" s="258">
        <v>889</v>
      </c>
      <c r="K482" s="258">
        <v>270</v>
      </c>
      <c r="L482" s="258">
        <v>1725</v>
      </c>
      <c r="M482" s="258" t="s">
        <v>14</v>
      </c>
      <c r="O482" s="258" t="str">
        <f t="shared" si="7"/>
        <v>Smékal Petr-4077</v>
      </c>
    </row>
    <row r="483" spans="1:15" ht="15">
      <c r="A483" s="258" t="s">
        <v>198</v>
      </c>
      <c r="B483" s="258">
        <v>481</v>
      </c>
      <c r="C483" s="258">
        <v>-2</v>
      </c>
      <c r="D483" s="258" t="s">
        <v>640</v>
      </c>
      <c r="E483" s="258">
        <v>5030</v>
      </c>
      <c r="F483" s="258" t="s">
        <v>277</v>
      </c>
      <c r="G483" s="258">
        <v>270</v>
      </c>
      <c r="H483" s="258">
        <v>1116</v>
      </c>
      <c r="I483" s="258" t="s">
        <v>14</v>
      </c>
      <c r="J483" s="258">
        <v>516</v>
      </c>
      <c r="K483" s="258">
        <v>270</v>
      </c>
      <c r="L483" s="258">
        <v>600</v>
      </c>
      <c r="M483" s="258" t="s">
        <v>14</v>
      </c>
      <c r="O483" s="258" t="str">
        <f t="shared" si="7"/>
        <v>Hotový Vladimír-5030</v>
      </c>
    </row>
    <row r="484" spans="1:15" ht="15">
      <c r="A484" s="258" t="s">
        <v>198</v>
      </c>
      <c r="B484" s="258">
        <v>482</v>
      </c>
      <c r="C484" s="258">
        <v>-4</v>
      </c>
      <c r="D484" s="258" t="s">
        <v>431</v>
      </c>
      <c r="E484" s="258">
        <v>4429</v>
      </c>
      <c r="F484" s="258" t="s">
        <v>219</v>
      </c>
      <c r="G484" s="258">
        <v>270</v>
      </c>
      <c r="H484" s="258">
        <v>2690</v>
      </c>
      <c r="I484" s="258" t="s">
        <v>14</v>
      </c>
      <c r="J484" s="258">
        <v>0</v>
      </c>
      <c r="K484" s="258">
        <v>270</v>
      </c>
      <c r="L484" s="258">
        <v>2690</v>
      </c>
      <c r="M484" s="258" t="s">
        <v>14</v>
      </c>
      <c r="O484" s="258" t="str">
        <f t="shared" si="7"/>
        <v>Krýsl Jiří-4429</v>
      </c>
    </row>
    <row r="485" spans="1:15" ht="15">
      <c r="A485" s="258" t="s">
        <v>198</v>
      </c>
      <c r="B485" s="258">
        <v>483</v>
      </c>
      <c r="C485" s="258">
        <v>759</v>
      </c>
      <c r="D485" s="258" t="s">
        <v>1122</v>
      </c>
      <c r="E485" s="258">
        <v>5356</v>
      </c>
      <c r="F485" s="258" t="s">
        <v>326</v>
      </c>
      <c r="G485" s="258">
        <v>269</v>
      </c>
      <c r="H485" s="258">
        <v>269</v>
      </c>
      <c r="I485" s="258">
        <v>269</v>
      </c>
      <c r="J485" s="258">
        <v>269</v>
      </c>
      <c r="K485" s="258" t="s">
        <v>14</v>
      </c>
      <c r="L485" s="258" t="s">
        <v>14</v>
      </c>
      <c r="M485" s="258" t="s">
        <v>14</v>
      </c>
      <c r="O485" s="258" t="str">
        <f t="shared" si="7"/>
        <v>Apl Roman-5356</v>
      </c>
    </row>
    <row r="486" spans="1:15" ht="15">
      <c r="A486" s="258" t="s">
        <v>198</v>
      </c>
      <c r="B486" s="258">
        <v>484</v>
      </c>
      <c r="C486" s="258">
        <v>758</v>
      </c>
      <c r="D486" s="258" t="s">
        <v>1123</v>
      </c>
      <c r="E486" s="258">
        <v>5362</v>
      </c>
      <c r="F486" s="258" t="s">
        <v>326</v>
      </c>
      <c r="G486" s="258">
        <v>266</v>
      </c>
      <c r="H486" s="261">
        <v>266</v>
      </c>
      <c r="I486" s="258">
        <v>266</v>
      </c>
      <c r="J486" s="258">
        <v>266</v>
      </c>
      <c r="K486" s="258" t="s">
        <v>14</v>
      </c>
      <c r="L486" s="261" t="s">
        <v>14</v>
      </c>
      <c r="M486" s="258" t="s">
        <v>14</v>
      </c>
      <c r="O486" s="258" t="str">
        <f t="shared" si="7"/>
        <v>Pelech Michal-5362</v>
      </c>
    </row>
    <row r="487" spans="1:15" ht="15">
      <c r="A487" s="258" t="s">
        <v>198</v>
      </c>
      <c r="B487" s="258">
        <v>485</v>
      </c>
      <c r="C487" s="258">
        <v>-4</v>
      </c>
      <c r="D487" s="258" t="s">
        <v>1058</v>
      </c>
      <c r="E487" s="258">
        <v>4100</v>
      </c>
      <c r="F487" s="258" t="s">
        <v>233</v>
      </c>
      <c r="G487" s="258">
        <v>263</v>
      </c>
      <c r="H487" s="261">
        <v>398</v>
      </c>
      <c r="I487" s="258" t="s">
        <v>14</v>
      </c>
      <c r="J487" s="258">
        <v>0</v>
      </c>
      <c r="K487" s="258">
        <v>263</v>
      </c>
      <c r="L487" s="261">
        <v>398</v>
      </c>
      <c r="M487" s="258" t="s">
        <v>14</v>
      </c>
      <c r="O487" s="258" t="str">
        <f t="shared" si="7"/>
        <v>Strouhal Filip-4100</v>
      </c>
    </row>
    <row r="488" spans="1:15" ht="15">
      <c r="A488" s="258" t="s">
        <v>198</v>
      </c>
      <c r="B488" s="258">
        <v>486</v>
      </c>
      <c r="C488" s="258">
        <v>-6</v>
      </c>
      <c r="D488" s="258" t="s">
        <v>1091</v>
      </c>
      <c r="E488" s="258">
        <v>2624</v>
      </c>
      <c r="F488" s="258" t="s">
        <v>323</v>
      </c>
      <c r="G488" s="258">
        <v>263</v>
      </c>
      <c r="H488" s="261">
        <v>263</v>
      </c>
      <c r="I488" s="258" t="s">
        <v>14</v>
      </c>
      <c r="J488" s="258">
        <v>0</v>
      </c>
      <c r="K488" s="258">
        <v>263</v>
      </c>
      <c r="L488" s="261">
        <v>263</v>
      </c>
      <c r="M488" s="258" t="s">
        <v>14</v>
      </c>
      <c r="O488" s="258" t="str">
        <f t="shared" si="7"/>
        <v>Trčka Marek-2624</v>
      </c>
    </row>
    <row r="489" spans="1:15" ht="15">
      <c r="A489" s="258" t="s">
        <v>198</v>
      </c>
      <c r="B489" s="258">
        <v>487</v>
      </c>
      <c r="C489" s="258">
        <v>-5</v>
      </c>
      <c r="D489" s="258" t="s">
        <v>444</v>
      </c>
      <c r="E489" s="258">
        <v>1517</v>
      </c>
      <c r="F489" s="258" t="s">
        <v>391</v>
      </c>
      <c r="G489" s="258">
        <v>263</v>
      </c>
      <c r="H489" s="261">
        <v>2923</v>
      </c>
      <c r="I489" s="258" t="s">
        <v>14</v>
      </c>
      <c r="J489" s="258">
        <v>0</v>
      </c>
      <c r="K489" s="258">
        <v>263</v>
      </c>
      <c r="L489" s="261">
        <v>2923</v>
      </c>
      <c r="M489" s="258" t="s">
        <v>14</v>
      </c>
      <c r="O489" s="258" t="str">
        <f t="shared" si="7"/>
        <v>Škarda Jan-1517</v>
      </c>
    </row>
    <row r="490" spans="1:15" ht="15">
      <c r="A490" s="258" t="s">
        <v>198</v>
      </c>
      <c r="B490" s="258">
        <v>488</v>
      </c>
      <c r="C490" s="258">
        <v>-156</v>
      </c>
      <c r="D490" s="258" t="s">
        <v>360</v>
      </c>
      <c r="E490" s="258">
        <v>3935</v>
      </c>
      <c r="F490" s="258" t="s">
        <v>222</v>
      </c>
      <c r="G490" s="258">
        <v>260</v>
      </c>
      <c r="H490" s="258">
        <v>2699</v>
      </c>
      <c r="I490" s="258" t="s">
        <v>14</v>
      </c>
      <c r="J490" s="258">
        <v>955</v>
      </c>
      <c r="K490" s="258">
        <v>260</v>
      </c>
      <c r="L490" s="258">
        <v>1744</v>
      </c>
      <c r="M490" s="258" t="s">
        <v>14</v>
      </c>
      <c r="O490" s="258" t="str">
        <f t="shared" si="7"/>
        <v>Hubatka Petr-3935</v>
      </c>
    </row>
    <row r="491" spans="1:15" ht="15">
      <c r="A491" s="258" t="s">
        <v>198</v>
      </c>
      <c r="B491" s="258">
        <v>489</v>
      </c>
      <c r="C491" s="258">
        <v>753</v>
      </c>
      <c r="D491" s="258" t="s">
        <v>1124</v>
      </c>
      <c r="E491" s="258">
        <v>5360</v>
      </c>
      <c r="F491" s="258" t="s">
        <v>326</v>
      </c>
      <c r="G491" s="258">
        <v>258</v>
      </c>
      <c r="H491" s="258">
        <v>258</v>
      </c>
      <c r="I491" s="258">
        <v>258</v>
      </c>
      <c r="J491" s="258">
        <v>258</v>
      </c>
      <c r="K491" s="258" t="s">
        <v>14</v>
      </c>
      <c r="L491" s="258" t="s">
        <v>14</v>
      </c>
      <c r="M491" s="258" t="s">
        <v>14</v>
      </c>
      <c r="O491" s="258" t="str">
        <f t="shared" si="7"/>
        <v>Hýža David-5360</v>
      </c>
    </row>
    <row r="492" spans="1:15" ht="15">
      <c r="A492" s="258" t="s">
        <v>198</v>
      </c>
      <c r="B492" s="258">
        <v>490</v>
      </c>
      <c r="C492" s="258">
        <v>-7</v>
      </c>
      <c r="D492" s="258" t="s">
        <v>478</v>
      </c>
      <c r="E492" s="258">
        <v>5025</v>
      </c>
      <c r="F492" s="258" t="s">
        <v>255</v>
      </c>
      <c r="G492" s="258">
        <v>256</v>
      </c>
      <c r="H492" s="258">
        <v>396</v>
      </c>
      <c r="I492" s="258" t="s">
        <v>14</v>
      </c>
      <c r="J492" s="258">
        <v>0</v>
      </c>
      <c r="K492" s="258">
        <v>256</v>
      </c>
      <c r="L492" s="258">
        <v>396</v>
      </c>
      <c r="M492" s="258" t="s">
        <v>14</v>
      </c>
      <c r="O492" s="258" t="str">
        <f t="shared" si="7"/>
        <v>Polák Hynek-5025</v>
      </c>
    </row>
    <row r="493" spans="1:15" ht="15">
      <c r="A493" s="258" t="s">
        <v>198</v>
      </c>
      <c r="B493" s="258">
        <v>491</v>
      </c>
      <c r="C493" s="258">
        <v>-7</v>
      </c>
      <c r="D493" s="258" t="s">
        <v>877</v>
      </c>
      <c r="E493" s="258">
        <v>5153</v>
      </c>
      <c r="F493" s="258" t="s">
        <v>345</v>
      </c>
      <c r="G493" s="258">
        <v>255</v>
      </c>
      <c r="H493" s="258">
        <v>540</v>
      </c>
      <c r="I493" s="258" t="s">
        <v>14</v>
      </c>
      <c r="J493" s="258">
        <v>0</v>
      </c>
      <c r="K493" s="258">
        <v>255</v>
      </c>
      <c r="L493" s="258">
        <v>540</v>
      </c>
      <c r="M493" s="258" t="s">
        <v>14</v>
      </c>
      <c r="O493" s="258" t="str">
        <f t="shared" si="7"/>
        <v>Matas Filip-5153</v>
      </c>
    </row>
    <row r="494" spans="1:15" ht="15">
      <c r="A494" s="258" t="s">
        <v>198</v>
      </c>
      <c r="B494" s="258">
        <v>492</v>
      </c>
      <c r="C494" s="258">
        <v>750</v>
      </c>
      <c r="D494" s="258" t="s">
        <v>1125</v>
      </c>
      <c r="E494" s="258">
        <v>5369</v>
      </c>
      <c r="F494" s="258" t="s">
        <v>326</v>
      </c>
      <c r="G494" s="258">
        <v>251</v>
      </c>
      <c r="H494" s="261">
        <v>251</v>
      </c>
      <c r="I494" s="258">
        <v>251</v>
      </c>
      <c r="J494" s="258">
        <v>251</v>
      </c>
      <c r="K494" s="258" t="s">
        <v>14</v>
      </c>
      <c r="L494" s="261" t="s">
        <v>14</v>
      </c>
      <c r="M494" s="258" t="s">
        <v>14</v>
      </c>
      <c r="O494" s="258" t="str">
        <f t="shared" si="7"/>
        <v>Andiel Josef-5369</v>
      </c>
    </row>
    <row r="495" spans="1:15" ht="15">
      <c r="A495" s="258" t="s">
        <v>198</v>
      </c>
      <c r="B495" s="258">
        <v>493</v>
      </c>
      <c r="C495" s="258">
        <v>-8</v>
      </c>
      <c r="D495" s="258" t="s">
        <v>1065</v>
      </c>
      <c r="E495" s="258">
        <v>5194</v>
      </c>
      <c r="F495" s="258" t="s">
        <v>868</v>
      </c>
      <c r="G495" s="258">
        <v>250</v>
      </c>
      <c r="H495" s="258">
        <v>250</v>
      </c>
      <c r="I495" s="258" t="s">
        <v>14</v>
      </c>
      <c r="J495" s="258">
        <v>0</v>
      </c>
      <c r="K495" s="258">
        <v>250</v>
      </c>
      <c r="L495" s="258">
        <v>250</v>
      </c>
      <c r="M495" s="258" t="s">
        <v>14</v>
      </c>
      <c r="O495" s="258" t="str">
        <f t="shared" si="7"/>
        <v>Gruber Tomáš-5194</v>
      </c>
    </row>
    <row r="496" spans="1:15" ht="15">
      <c r="A496" s="258" t="s">
        <v>198</v>
      </c>
      <c r="B496" s="258">
        <v>494</v>
      </c>
      <c r="C496" s="258">
        <v>-8</v>
      </c>
      <c r="D496" s="258" t="s">
        <v>505</v>
      </c>
      <c r="E496" s="258">
        <v>4731</v>
      </c>
      <c r="F496" s="258" t="s">
        <v>282</v>
      </c>
      <c r="G496" s="258">
        <v>250</v>
      </c>
      <c r="H496" s="258">
        <v>1760</v>
      </c>
      <c r="I496" s="258" t="s">
        <v>14</v>
      </c>
      <c r="J496" s="258">
        <v>0</v>
      </c>
      <c r="K496" s="258">
        <v>250</v>
      </c>
      <c r="L496" s="258">
        <v>1760</v>
      </c>
      <c r="M496" s="258" t="s">
        <v>14</v>
      </c>
      <c r="O496" s="258" t="str">
        <f t="shared" si="7"/>
        <v>Šrámek Petr-4731</v>
      </c>
    </row>
    <row r="497" spans="1:15" ht="15">
      <c r="A497" s="258" t="s">
        <v>198</v>
      </c>
      <c r="B497" s="258">
        <v>495</v>
      </c>
      <c r="C497" s="258">
        <v>-8</v>
      </c>
      <c r="D497" s="258" t="s">
        <v>606</v>
      </c>
      <c r="E497" s="258">
        <v>2100</v>
      </c>
      <c r="F497" s="258" t="s">
        <v>222</v>
      </c>
      <c r="G497" s="258">
        <v>250</v>
      </c>
      <c r="H497" s="261">
        <v>2195</v>
      </c>
      <c r="I497" s="258" t="s">
        <v>14</v>
      </c>
      <c r="J497" s="258">
        <v>0</v>
      </c>
      <c r="K497" s="258">
        <v>250</v>
      </c>
      <c r="L497" s="261">
        <v>2195</v>
      </c>
      <c r="M497" s="258" t="s">
        <v>14</v>
      </c>
      <c r="O497" s="258" t="str">
        <f t="shared" si="7"/>
        <v>Mach Tomáš-2100</v>
      </c>
    </row>
    <row r="498" spans="1:15" ht="15">
      <c r="A498" s="258" t="s">
        <v>198</v>
      </c>
      <c r="B498" s="258">
        <v>496</v>
      </c>
      <c r="C498" s="258">
        <v>-8</v>
      </c>
      <c r="D498" s="258" t="s">
        <v>680</v>
      </c>
      <c r="E498" s="258">
        <v>2077</v>
      </c>
      <c r="F498" s="258" t="s">
        <v>219</v>
      </c>
      <c r="G498" s="258">
        <v>250</v>
      </c>
      <c r="H498" s="261">
        <v>691</v>
      </c>
      <c r="I498" s="258" t="s">
        <v>14</v>
      </c>
      <c r="J498" s="258">
        <v>0</v>
      </c>
      <c r="K498" s="258">
        <v>250</v>
      </c>
      <c r="L498" s="261">
        <v>691</v>
      </c>
      <c r="M498" s="258" t="s">
        <v>14</v>
      </c>
      <c r="O498" s="258" t="str">
        <f t="shared" si="7"/>
        <v>Lövenhöfer Petr-2077</v>
      </c>
    </row>
    <row r="499" spans="1:15" ht="15">
      <c r="A499" s="258" t="s">
        <v>198</v>
      </c>
      <c r="B499" s="258">
        <v>497</v>
      </c>
      <c r="C499" s="258">
        <v>-8</v>
      </c>
      <c r="D499" s="258" t="s">
        <v>872</v>
      </c>
      <c r="E499" s="258">
        <v>4256</v>
      </c>
      <c r="F499" s="258" t="s">
        <v>345</v>
      </c>
      <c r="G499" s="258">
        <v>248</v>
      </c>
      <c r="H499" s="261">
        <v>678</v>
      </c>
      <c r="I499" s="258" t="s">
        <v>14</v>
      </c>
      <c r="J499" s="258">
        <v>0</v>
      </c>
      <c r="K499" s="258">
        <v>248</v>
      </c>
      <c r="L499" s="261">
        <v>678</v>
      </c>
      <c r="M499" s="258" t="s">
        <v>14</v>
      </c>
      <c r="O499" s="258" t="str">
        <f t="shared" si="7"/>
        <v>Engel Tomáš-4256</v>
      </c>
    </row>
    <row r="500" spans="1:15" ht="15">
      <c r="A500" s="258" t="s">
        <v>198</v>
      </c>
      <c r="B500" s="258">
        <v>498</v>
      </c>
      <c r="C500" s="258">
        <v>744</v>
      </c>
      <c r="D500" s="258" t="s">
        <v>1126</v>
      </c>
      <c r="E500" s="258">
        <v>5367</v>
      </c>
      <c r="F500" s="258" t="s">
        <v>326</v>
      </c>
      <c r="G500" s="258">
        <v>245</v>
      </c>
      <c r="H500" s="261">
        <v>245</v>
      </c>
      <c r="I500" s="258">
        <v>245</v>
      </c>
      <c r="J500" s="258">
        <v>245</v>
      </c>
      <c r="K500" s="258" t="s">
        <v>14</v>
      </c>
      <c r="L500" s="261" t="s">
        <v>14</v>
      </c>
      <c r="M500" s="258" t="s">
        <v>14</v>
      </c>
      <c r="O500" s="258" t="str">
        <f t="shared" si="7"/>
        <v>Ludvík Pavel-5367</v>
      </c>
    </row>
    <row r="501" spans="1:15" ht="15">
      <c r="A501" s="258" t="s">
        <v>198</v>
      </c>
      <c r="B501" s="258">
        <v>499</v>
      </c>
      <c r="C501" s="258">
        <v>-9</v>
      </c>
      <c r="D501" s="258" t="s">
        <v>416</v>
      </c>
      <c r="E501" s="258">
        <v>1975</v>
      </c>
      <c r="F501" s="258" t="s">
        <v>228</v>
      </c>
      <c r="G501" s="258">
        <v>245</v>
      </c>
      <c r="H501" s="261">
        <v>3995</v>
      </c>
      <c r="I501" s="258" t="s">
        <v>14</v>
      </c>
      <c r="J501" s="258">
        <v>0</v>
      </c>
      <c r="K501" s="258">
        <v>245</v>
      </c>
      <c r="L501" s="261">
        <v>3995</v>
      </c>
      <c r="M501" s="258" t="s">
        <v>14</v>
      </c>
      <c r="O501" s="258" t="str">
        <f t="shared" si="7"/>
        <v>Kučera Tomáš-1975</v>
      </c>
    </row>
    <row r="502" spans="1:15" ht="15">
      <c r="A502" s="258" t="s">
        <v>198</v>
      </c>
      <c r="B502" s="258">
        <v>500</v>
      </c>
      <c r="C502" s="258">
        <v>-9</v>
      </c>
      <c r="D502" s="258" t="s">
        <v>662</v>
      </c>
      <c r="E502" s="258">
        <v>3867</v>
      </c>
      <c r="F502" s="258" t="s">
        <v>222</v>
      </c>
      <c r="G502" s="258">
        <v>245</v>
      </c>
      <c r="H502" s="258">
        <v>1910</v>
      </c>
      <c r="I502" s="258" t="s">
        <v>14</v>
      </c>
      <c r="J502" s="258">
        <v>0</v>
      </c>
      <c r="K502" s="258">
        <v>245</v>
      </c>
      <c r="L502" s="258">
        <v>1910</v>
      </c>
      <c r="M502" s="258" t="s">
        <v>14</v>
      </c>
      <c r="O502" s="258" t="str">
        <f t="shared" si="7"/>
        <v>Wimmer Jakub-3867</v>
      </c>
    </row>
    <row r="503" spans="1:15" ht="15">
      <c r="A503" s="258" t="s">
        <v>198</v>
      </c>
      <c r="B503" s="258">
        <v>501</v>
      </c>
      <c r="C503" s="258">
        <v>741</v>
      </c>
      <c r="D503" s="258" t="s">
        <v>1127</v>
      </c>
      <c r="E503" s="258">
        <v>5377</v>
      </c>
      <c r="F503" s="258" t="s">
        <v>326</v>
      </c>
      <c r="G503" s="258">
        <v>245</v>
      </c>
      <c r="H503" s="261">
        <v>245</v>
      </c>
      <c r="I503" s="258">
        <v>245</v>
      </c>
      <c r="J503" s="258">
        <v>245</v>
      </c>
      <c r="K503" s="258" t="s">
        <v>14</v>
      </c>
      <c r="L503" s="261" t="s">
        <v>14</v>
      </c>
      <c r="M503" s="258" t="s">
        <v>14</v>
      </c>
      <c r="O503" s="258" t="str">
        <f t="shared" si="7"/>
        <v>Pelech Miroslav-5377</v>
      </c>
    </row>
    <row r="504" spans="1:15" ht="15">
      <c r="A504" s="258" t="s">
        <v>198</v>
      </c>
      <c r="B504" s="258">
        <v>502</v>
      </c>
      <c r="C504" s="258">
        <v>-10</v>
      </c>
      <c r="D504" s="258" t="s">
        <v>888</v>
      </c>
      <c r="E504" s="258">
        <v>2627</v>
      </c>
      <c r="F504" s="258" t="s">
        <v>323</v>
      </c>
      <c r="G504" s="258">
        <v>240</v>
      </c>
      <c r="H504" s="261">
        <v>415</v>
      </c>
      <c r="I504" s="258" t="s">
        <v>14</v>
      </c>
      <c r="J504" s="258">
        <v>0</v>
      </c>
      <c r="K504" s="258">
        <v>240</v>
      </c>
      <c r="L504" s="261">
        <v>415</v>
      </c>
      <c r="M504" s="258" t="s">
        <v>14</v>
      </c>
      <c r="O504" s="258" t="str">
        <f t="shared" si="7"/>
        <v>Trčka Jan-2627</v>
      </c>
    </row>
    <row r="505" spans="1:15" ht="15">
      <c r="A505" s="258" t="s">
        <v>198</v>
      </c>
      <c r="B505" s="258">
        <v>503</v>
      </c>
      <c r="C505" s="258">
        <v>-169</v>
      </c>
      <c r="D505" s="258" t="s">
        <v>642</v>
      </c>
      <c r="E505" s="258">
        <v>2801</v>
      </c>
      <c r="F505" s="258" t="s">
        <v>213</v>
      </c>
      <c r="G505" s="258">
        <v>240</v>
      </c>
      <c r="H505" s="261">
        <v>4294</v>
      </c>
      <c r="I505" s="258" t="s">
        <v>14</v>
      </c>
      <c r="J505" s="258">
        <v>377</v>
      </c>
      <c r="K505" s="258">
        <v>240</v>
      </c>
      <c r="L505" s="261">
        <v>3917</v>
      </c>
      <c r="M505" s="258" t="s">
        <v>14</v>
      </c>
      <c r="O505" s="258" t="str">
        <f t="shared" si="7"/>
        <v>Vlček Jan-2801</v>
      </c>
    </row>
    <row r="506" spans="1:15" ht="15">
      <c r="A506" s="258" t="s">
        <v>198</v>
      </c>
      <c r="B506" s="258">
        <v>504</v>
      </c>
      <c r="C506" s="258">
        <v>-11</v>
      </c>
      <c r="D506" s="258" t="s">
        <v>482</v>
      </c>
      <c r="E506" s="258">
        <v>2857</v>
      </c>
      <c r="F506" s="258" t="s">
        <v>219</v>
      </c>
      <c r="G506" s="258">
        <v>240</v>
      </c>
      <c r="H506" s="261">
        <v>3690</v>
      </c>
      <c r="I506" s="258" t="s">
        <v>14</v>
      </c>
      <c r="J506" s="258">
        <v>0</v>
      </c>
      <c r="K506" s="258">
        <v>240</v>
      </c>
      <c r="L506" s="261">
        <v>3690</v>
      </c>
      <c r="M506" s="258" t="s">
        <v>14</v>
      </c>
      <c r="O506" s="258" t="str">
        <f t="shared" si="7"/>
        <v>Votruba Michal-2857</v>
      </c>
    </row>
    <row r="507" spans="1:15" ht="15">
      <c r="A507" s="258" t="s">
        <v>198</v>
      </c>
      <c r="B507" s="258">
        <v>505</v>
      </c>
      <c r="C507" s="258">
        <v>-11</v>
      </c>
      <c r="D507" s="258" t="s">
        <v>668</v>
      </c>
      <c r="E507" s="258">
        <v>1619</v>
      </c>
      <c r="F507" s="258" t="s">
        <v>347</v>
      </c>
      <c r="G507" s="258">
        <v>240</v>
      </c>
      <c r="H507" s="261">
        <v>12665</v>
      </c>
      <c r="I507" s="258" t="s">
        <v>14</v>
      </c>
      <c r="J507" s="258">
        <v>0</v>
      </c>
      <c r="K507" s="258">
        <v>240</v>
      </c>
      <c r="L507" s="261">
        <v>12665</v>
      </c>
      <c r="M507" s="258" t="s">
        <v>14</v>
      </c>
      <c r="O507" s="258" t="str">
        <f t="shared" si="7"/>
        <v>Juřena Michal-1619</v>
      </c>
    </row>
    <row r="508" spans="1:15" ht="15">
      <c r="A508" s="258" t="s">
        <v>198</v>
      </c>
      <c r="B508" s="258">
        <v>506</v>
      </c>
      <c r="C508" s="258">
        <v>-11</v>
      </c>
      <c r="D508" s="258" t="s">
        <v>257</v>
      </c>
      <c r="E508" s="258">
        <v>1726</v>
      </c>
      <c r="F508" s="258" t="s">
        <v>202</v>
      </c>
      <c r="G508" s="258">
        <v>240</v>
      </c>
      <c r="H508" s="258">
        <v>5045</v>
      </c>
      <c r="I508" s="258" t="s">
        <v>14</v>
      </c>
      <c r="J508" s="258">
        <v>1985</v>
      </c>
      <c r="K508" s="258">
        <v>240</v>
      </c>
      <c r="L508" s="258">
        <v>3060</v>
      </c>
      <c r="M508" s="258" t="s">
        <v>14</v>
      </c>
      <c r="O508" s="258" t="str">
        <f t="shared" si="7"/>
        <v>Knap Dominik-1726</v>
      </c>
    </row>
    <row r="509" spans="1:15" ht="15">
      <c r="A509" s="258" t="s">
        <v>198</v>
      </c>
      <c r="B509" s="258">
        <v>507</v>
      </c>
      <c r="C509" s="258">
        <v>-11</v>
      </c>
      <c r="D509" s="258" t="s">
        <v>1057</v>
      </c>
      <c r="E509" s="258">
        <v>245</v>
      </c>
      <c r="F509" s="258" t="s">
        <v>202</v>
      </c>
      <c r="G509" s="258">
        <v>240</v>
      </c>
      <c r="H509" s="258">
        <v>620</v>
      </c>
      <c r="I509" s="258" t="s">
        <v>14</v>
      </c>
      <c r="J509" s="258">
        <v>0</v>
      </c>
      <c r="K509" s="258">
        <v>240</v>
      </c>
      <c r="L509" s="258">
        <v>620</v>
      </c>
      <c r="M509" s="258" t="s">
        <v>14</v>
      </c>
      <c r="O509" s="258" t="str">
        <f t="shared" si="7"/>
        <v>Cechmeister Bohuslav-245</v>
      </c>
    </row>
    <row r="510" spans="1:15" ht="15">
      <c r="A510" s="258" t="s">
        <v>198</v>
      </c>
      <c r="B510" s="258">
        <v>508</v>
      </c>
      <c r="C510" s="258">
        <v>-11</v>
      </c>
      <c r="D510" s="258" t="s">
        <v>394</v>
      </c>
      <c r="E510" s="258">
        <v>4170</v>
      </c>
      <c r="F510" s="258" t="s">
        <v>395</v>
      </c>
      <c r="G510" s="258">
        <v>237</v>
      </c>
      <c r="H510" s="261">
        <v>1902</v>
      </c>
      <c r="I510" s="258" t="s">
        <v>14</v>
      </c>
      <c r="J510" s="258">
        <v>0</v>
      </c>
      <c r="K510" s="258">
        <v>237</v>
      </c>
      <c r="L510" s="261">
        <v>1902</v>
      </c>
      <c r="M510" s="258" t="s">
        <v>14</v>
      </c>
      <c r="O510" s="258" t="str">
        <f t="shared" si="7"/>
        <v>Novotný Michal-4170</v>
      </c>
    </row>
    <row r="511" spans="1:15" ht="15">
      <c r="A511" s="258" t="s">
        <v>198</v>
      </c>
      <c r="B511" s="258">
        <v>509</v>
      </c>
      <c r="C511" s="258">
        <v>733</v>
      </c>
      <c r="D511" s="258" t="s">
        <v>1128</v>
      </c>
      <c r="E511" s="258">
        <v>5368</v>
      </c>
      <c r="F511" s="258" t="s">
        <v>326</v>
      </c>
      <c r="G511" s="258">
        <v>235</v>
      </c>
      <c r="H511" s="261">
        <v>235</v>
      </c>
      <c r="I511" s="258">
        <v>235</v>
      </c>
      <c r="J511" s="258">
        <v>235</v>
      </c>
      <c r="K511" s="258" t="s">
        <v>14</v>
      </c>
      <c r="L511" s="261" t="s">
        <v>14</v>
      </c>
      <c r="M511" s="258" t="s">
        <v>14</v>
      </c>
      <c r="O511" s="258" t="str">
        <f t="shared" si="7"/>
        <v>Střondala Tomáš-5368</v>
      </c>
    </row>
    <row r="512" spans="1:15" ht="15">
      <c r="A512" s="258" t="s">
        <v>198</v>
      </c>
      <c r="B512" s="258">
        <v>510</v>
      </c>
      <c r="C512" s="258">
        <v>-12</v>
      </c>
      <c r="D512" s="258" t="s">
        <v>1055</v>
      </c>
      <c r="E512" s="258">
        <v>818</v>
      </c>
      <c r="F512" s="258" t="s">
        <v>265</v>
      </c>
      <c r="G512" s="258">
        <v>230</v>
      </c>
      <c r="H512" s="258">
        <v>2553</v>
      </c>
      <c r="I512" s="258" t="s">
        <v>14</v>
      </c>
      <c r="J512" s="258">
        <v>0</v>
      </c>
      <c r="K512" s="258">
        <v>230</v>
      </c>
      <c r="L512" s="258">
        <v>2553</v>
      </c>
      <c r="M512" s="258" t="s">
        <v>14</v>
      </c>
      <c r="O512" s="258" t="str">
        <f t="shared" si="7"/>
        <v>Hrdlička Radomír-818</v>
      </c>
    </row>
    <row r="513" spans="1:15" ht="15">
      <c r="A513" s="258" t="s">
        <v>198</v>
      </c>
      <c r="B513" s="258">
        <v>511</v>
      </c>
      <c r="C513" s="258">
        <v>-12</v>
      </c>
      <c r="D513" s="262" t="s">
        <v>630</v>
      </c>
      <c r="E513" s="258">
        <v>2730</v>
      </c>
      <c r="F513" s="258" t="s">
        <v>209</v>
      </c>
      <c r="G513" s="258">
        <v>230</v>
      </c>
      <c r="H513" s="258">
        <v>2503</v>
      </c>
      <c r="I513" s="258" t="s">
        <v>14</v>
      </c>
      <c r="J513" s="258">
        <v>0</v>
      </c>
      <c r="K513" s="258">
        <v>230</v>
      </c>
      <c r="L513" s="258">
        <v>2503</v>
      </c>
      <c r="M513" s="258" t="s">
        <v>14</v>
      </c>
      <c r="O513" s="258" t="str">
        <f t="shared" si="7"/>
        <v>Vaněk Vladimír-2730</v>
      </c>
    </row>
    <row r="514" spans="1:15" ht="15">
      <c r="A514" s="258" t="s">
        <v>198</v>
      </c>
      <c r="B514" s="258">
        <v>512</v>
      </c>
      <c r="C514" s="258">
        <v>730</v>
      </c>
      <c r="D514" s="258" t="s">
        <v>1129</v>
      </c>
      <c r="E514" s="258">
        <v>5358</v>
      </c>
      <c r="F514" s="258" t="s">
        <v>326</v>
      </c>
      <c r="G514" s="258">
        <v>228</v>
      </c>
      <c r="H514" s="261">
        <v>228</v>
      </c>
      <c r="I514" s="258">
        <v>228</v>
      </c>
      <c r="J514" s="258">
        <v>228</v>
      </c>
      <c r="K514" s="258" t="s">
        <v>14</v>
      </c>
      <c r="L514" s="261" t="s">
        <v>14</v>
      </c>
      <c r="M514" s="258" t="s">
        <v>14</v>
      </c>
      <c r="O514" s="258" t="str">
        <f t="shared" si="7"/>
        <v>Rechtoris David-5358</v>
      </c>
    </row>
    <row r="515" spans="1:15" ht="15">
      <c r="A515" s="258" t="s">
        <v>198</v>
      </c>
      <c r="B515" s="258">
        <v>513</v>
      </c>
      <c r="C515" s="258">
        <v>-13</v>
      </c>
      <c r="D515" s="258" t="s">
        <v>654</v>
      </c>
      <c r="E515" s="258">
        <v>879</v>
      </c>
      <c r="F515" s="258" t="s">
        <v>222</v>
      </c>
      <c r="G515" s="258">
        <v>228</v>
      </c>
      <c r="H515" s="258">
        <v>611</v>
      </c>
      <c r="I515" s="258" t="s">
        <v>14</v>
      </c>
      <c r="J515" s="258">
        <v>0</v>
      </c>
      <c r="K515" s="258">
        <v>228</v>
      </c>
      <c r="L515" s="258">
        <v>611</v>
      </c>
      <c r="M515" s="258" t="s">
        <v>14</v>
      </c>
      <c r="O515" s="258" t="str">
        <f t="shared" si="7"/>
        <v>Charvát Petr-879</v>
      </c>
    </row>
    <row r="516" spans="1:15" ht="15">
      <c r="A516" s="258" t="s">
        <v>198</v>
      </c>
      <c r="B516" s="258">
        <v>514</v>
      </c>
      <c r="C516" s="258">
        <v>-13</v>
      </c>
      <c r="D516" s="258" t="s">
        <v>650</v>
      </c>
      <c r="E516" s="258">
        <v>2429</v>
      </c>
      <c r="F516" s="258" t="s">
        <v>267</v>
      </c>
      <c r="G516" s="258">
        <v>225</v>
      </c>
      <c r="H516" s="261">
        <v>1048</v>
      </c>
      <c r="I516" s="258" t="s">
        <v>14</v>
      </c>
      <c r="J516" s="258">
        <v>0</v>
      </c>
      <c r="K516" s="258">
        <v>225</v>
      </c>
      <c r="L516" s="261">
        <v>1048</v>
      </c>
      <c r="M516" s="258" t="s">
        <v>14</v>
      </c>
      <c r="O516" s="258" t="str">
        <f aca="true" t="shared" si="8" ref="O516:O579">MID(D516,1,SEARCH(" ",D516))&amp;MID(D516,SEARCH(" ",D516)+1,IF(ISERROR(SEARCH(",",D516)-SEARCH(" ",D516)-1),SEARCH("(",D516)-SEARCH(" ",D516)-1,SEARCH(",",D516)-SEARCH(" ",D516)-1))&amp;"-"&amp;E516</f>
        <v>Omelka Petr-2429</v>
      </c>
    </row>
    <row r="517" spans="1:15" ht="15">
      <c r="A517" s="258" t="s">
        <v>198</v>
      </c>
      <c r="B517" s="258">
        <v>515</v>
      </c>
      <c r="C517" s="258">
        <v>-12</v>
      </c>
      <c r="D517" s="258" t="s">
        <v>604</v>
      </c>
      <c r="E517" s="258">
        <v>4047</v>
      </c>
      <c r="F517" s="258" t="s">
        <v>205</v>
      </c>
      <c r="G517" s="258">
        <v>225</v>
      </c>
      <c r="H517" s="258">
        <v>1320</v>
      </c>
      <c r="I517" s="258" t="s">
        <v>14</v>
      </c>
      <c r="J517" s="258">
        <v>0</v>
      </c>
      <c r="K517" s="258">
        <v>225</v>
      </c>
      <c r="L517" s="258">
        <v>1320</v>
      </c>
      <c r="M517" s="258" t="s">
        <v>14</v>
      </c>
      <c r="O517" s="258" t="str">
        <f t="shared" si="8"/>
        <v>Novák Ladislav-4047</v>
      </c>
    </row>
    <row r="518" spans="1:15" ht="15">
      <c r="A518" s="258" t="s">
        <v>198</v>
      </c>
      <c r="B518" s="258">
        <v>516</v>
      </c>
      <c r="C518" s="258">
        <v>-179</v>
      </c>
      <c r="D518" s="262" t="s">
        <v>714</v>
      </c>
      <c r="E518" s="258">
        <v>1272</v>
      </c>
      <c r="F518" s="258" t="s">
        <v>134</v>
      </c>
      <c r="G518" s="258">
        <v>224</v>
      </c>
      <c r="H518" s="261">
        <v>2750</v>
      </c>
      <c r="I518" s="258" t="s">
        <v>14</v>
      </c>
      <c r="J518" s="258">
        <v>1388</v>
      </c>
      <c r="K518" s="258">
        <v>224</v>
      </c>
      <c r="L518" s="261">
        <v>1362</v>
      </c>
      <c r="M518" s="258" t="s">
        <v>14</v>
      </c>
      <c r="O518" s="258" t="str">
        <f t="shared" si="8"/>
        <v>Schneider Michael-1272</v>
      </c>
    </row>
    <row r="519" spans="1:15" ht="15">
      <c r="A519" s="258" t="s">
        <v>198</v>
      </c>
      <c r="B519" s="258">
        <v>517</v>
      </c>
      <c r="C519" s="258">
        <v>-13</v>
      </c>
      <c r="D519" s="258" t="s">
        <v>622</v>
      </c>
      <c r="E519" s="258">
        <v>4966</v>
      </c>
      <c r="F519" s="258" t="s">
        <v>312</v>
      </c>
      <c r="G519" s="258">
        <v>220</v>
      </c>
      <c r="H519" s="258">
        <v>980</v>
      </c>
      <c r="I519" s="258" t="s">
        <v>14</v>
      </c>
      <c r="J519" s="258">
        <v>0</v>
      </c>
      <c r="K519" s="258">
        <v>220</v>
      </c>
      <c r="L519" s="258">
        <v>980</v>
      </c>
      <c r="M519" s="258" t="s">
        <v>14</v>
      </c>
      <c r="O519" s="258" t="str">
        <f t="shared" si="8"/>
        <v>Chadima Lukáš-4966</v>
      </c>
    </row>
    <row r="520" spans="1:15" ht="15">
      <c r="A520" s="258" t="s">
        <v>198</v>
      </c>
      <c r="B520" s="258">
        <v>518</v>
      </c>
      <c r="C520" s="258">
        <v>-13</v>
      </c>
      <c r="D520" s="258" t="s">
        <v>695</v>
      </c>
      <c r="E520" s="258">
        <v>4683</v>
      </c>
      <c r="F520" s="258" t="s">
        <v>134</v>
      </c>
      <c r="G520" s="258">
        <v>219</v>
      </c>
      <c r="H520" s="261">
        <v>655</v>
      </c>
      <c r="I520" s="258" t="s">
        <v>14</v>
      </c>
      <c r="J520" s="258">
        <v>0</v>
      </c>
      <c r="K520" s="258">
        <v>219</v>
      </c>
      <c r="L520" s="261">
        <v>655</v>
      </c>
      <c r="M520" s="258" t="s">
        <v>14</v>
      </c>
      <c r="O520" s="258" t="str">
        <f t="shared" si="8"/>
        <v>Čech Daniel-4683</v>
      </c>
    </row>
    <row r="521" spans="1:15" ht="15">
      <c r="A521" s="258" t="s">
        <v>198</v>
      </c>
      <c r="B521" s="258">
        <v>519</v>
      </c>
      <c r="C521" s="258">
        <v>723</v>
      </c>
      <c r="D521" s="258" t="s">
        <v>1130</v>
      </c>
      <c r="E521" s="258">
        <v>5364</v>
      </c>
      <c r="F521" s="258" t="s">
        <v>326</v>
      </c>
      <c r="G521" s="258">
        <v>217</v>
      </c>
      <c r="H521" s="261">
        <v>217</v>
      </c>
      <c r="I521" s="258">
        <v>217</v>
      </c>
      <c r="J521" s="258">
        <v>217</v>
      </c>
      <c r="K521" s="258" t="s">
        <v>14</v>
      </c>
      <c r="L521" s="261" t="s">
        <v>14</v>
      </c>
      <c r="M521" s="258" t="s">
        <v>14</v>
      </c>
      <c r="O521" s="258" t="str">
        <f t="shared" si="8"/>
        <v>Hasmanda Robert-5364</v>
      </c>
    </row>
    <row r="522" spans="1:15" ht="15">
      <c r="A522" s="258" t="s">
        <v>198</v>
      </c>
      <c r="B522" s="258">
        <v>520</v>
      </c>
      <c r="C522" s="258">
        <v>-14</v>
      </c>
      <c r="D522" s="258" t="s">
        <v>574</v>
      </c>
      <c r="E522" s="258">
        <v>683</v>
      </c>
      <c r="F522" s="258" t="s">
        <v>267</v>
      </c>
      <c r="G522" s="258">
        <v>212</v>
      </c>
      <c r="H522" s="258">
        <v>1312</v>
      </c>
      <c r="I522" s="258" t="s">
        <v>14</v>
      </c>
      <c r="J522" s="258">
        <v>0</v>
      </c>
      <c r="K522" s="258">
        <v>212</v>
      </c>
      <c r="L522" s="258">
        <v>1312</v>
      </c>
      <c r="M522" s="258" t="s">
        <v>14</v>
      </c>
      <c r="O522" s="258" t="str">
        <f t="shared" si="8"/>
        <v>Havelka Milan-683</v>
      </c>
    </row>
    <row r="523" spans="1:15" ht="15">
      <c r="A523" s="258" t="s">
        <v>198</v>
      </c>
      <c r="B523" s="258">
        <v>521</v>
      </c>
      <c r="C523" s="258">
        <v>-14</v>
      </c>
      <c r="D523" s="258" t="s">
        <v>553</v>
      </c>
      <c r="E523" s="258">
        <v>1751</v>
      </c>
      <c r="F523" s="258" t="s">
        <v>275</v>
      </c>
      <c r="G523" s="258">
        <v>210</v>
      </c>
      <c r="H523" s="258">
        <v>2693</v>
      </c>
      <c r="I523" s="258" t="s">
        <v>14</v>
      </c>
      <c r="J523" s="258">
        <v>0</v>
      </c>
      <c r="K523" s="258">
        <v>210</v>
      </c>
      <c r="L523" s="258">
        <v>2693</v>
      </c>
      <c r="M523" s="258" t="s">
        <v>14</v>
      </c>
      <c r="O523" s="258" t="str">
        <f t="shared" si="8"/>
        <v>Kočárek Jakub-1751</v>
      </c>
    </row>
    <row r="524" spans="1:15" ht="15">
      <c r="A524" s="258" t="s">
        <v>198</v>
      </c>
      <c r="B524" s="258">
        <v>522</v>
      </c>
      <c r="C524" s="258">
        <v>-14</v>
      </c>
      <c r="D524" s="258" t="s">
        <v>516</v>
      </c>
      <c r="E524" s="258">
        <v>4091</v>
      </c>
      <c r="F524" s="258" t="s">
        <v>440</v>
      </c>
      <c r="G524" s="258">
        <v>210</v>
      </c>
      <c r="H524" s="258">
        <v>2220</v>
      </c>
      <c r="I524" s="258" t="s">
        <v>14</v>
      </c>
      <c r="J524" s="258">
        <v>0</v>
      </c>
      <c r="K524" s="258">
        <v>210</v>
      </c>
      <c r="L524" s="258">
        <v>2220</v>
      </c>
      <c r="M524" s="258" t="s">
        <v>14</v>
      </c>
      <c r="O524" s="258" t="str">
        <f t="shared" si="8"/>
        <v>Ondraček Jan-4091</v>
      </c>
    </row>
    <row r="525" spans="1:15" ht="15">
      <c r="A525" s="258" t="s">
        <v>198</v>
      </c>
      <c r="B525" s="258">
        <v>523</v>
      </c>
      <c r="C525" s="258">
        <v>-14</v>
      </c>
      <c r="D525" s="258" t="s">
        <v>682</v>
      </c>
      <c r="E525" s="258">
        <v>4719</v>
      </c>
      <c r="F525" s="258" t="s">
        <v>205</v>
      </c>
      <c r="G525" s="258">
        <v>210</v>
      </c>
      <c r="H525" s="261">
        <v>1250</v>
      </c>
      <c r="I525" s="258" t="s">
        <v>14</v>
      </c>
      <c r="J525" s="258">
        <v>423</v>
      </c>
      <c r="K525" s="258">
        <v>210</v>
      </c>
      <c r="L525" s="261">
        <v>827</v>
      </c>
      <c r="M525" s="258" t="s">
        <v>14</v>
      </c>
      <c r="O525" s="258" t="str">
        <f t="shared" si="8"/>
        <v>Šišák Roman-4719</v>
      </c>
    </row>
    <row r="526" spans="1:15" ht="15">
      <c r="A526" s="258" t="s">
        <v>198</v>
      </c>
      <c r="B526" s="258">
        <v>524</v>
      </c>
      <c r="C526" s="258">
        <v>-14</v>
      </c>
      <c r="D526" s="258" t="s">
        <v>607</v>
      </c>
      <c r="E526" s="258">
        <v>4776</v>
      </c>
      <c r="F526" s="258" t="s">
        <v>219</v>
      </c>
      <c r="G526" s="258">
        <v>200</v>
      </c>
      <c r="H526" s="258">
        <v>1650</v>
      </c>
      <c r="I526" s="258" t="s">
        <v>14</v>
      </c>
      <c r="J526" s="258">
        <v>0</v>
      </c>
      <c r="K526" s="258">
        <v>200</v>
      </c>
      <c r="L526" s="258">
        <v>1650</v>
      </c>
      <c r="M526" s="258" t="s">
        <v>14</v>
      </c>
      <c r="O526" s="258" t="str">
        <f t="shared" si="8"/>
        <v>Petrak Josef-4776</v>
      </c>
    </row>
    <row r="527" spans="1:15" ht="15">
      <c r="A527" s="258" t="s">
        <v>198</v>
      </c>
      <c r="B527" s="258">
        <v>525</v>
      </c>
      <c r="C527" s="258">
        <v>-14</v>
      </c>
      <c r="D527" s="258" t="s">
        <v>647</v>
      </c>
      <c r="E527" s="258">
        <v>4654</v>
      </c>
      <c r="F527" s="258" t="s">
        <v>493</v>
      </c>
      <c r="G527" s="258">
        <v>200</v>
      </c>
      <c r="H527" s="261">
        <v>1115</v>
      </c>
      <c r="I527" s="258" t="s">
        <v>14</v>
      </c>
      <c r="J527" s="258">
        <v>0</v>
      </c>
      <c r="K527" s="258">
        <v>200</v>
      </c>
      <c r="L527" s="261">
        <v>1115</v>
      </c>
      <c r="M527" s="258" t="s">
        <v>14</v>
      </c>
      <c r="O527" s="258" t="str">
        <f t="shared" si="8"/>
        <v>Dolejš Martin-4654</v>
      </c>
    </row>
    <row r="528" spans="1:15" ht="15">
      <c r="A528" s="258" t="s">
        <v>198</v>
      </c>
      <c r="B528" s="258">
        <v>526</v>
      </c>
      <c r="C528" s="258">
        <v>-14</v>
      </c>
      <c r="D528" s="258" t="s">
        <v>661</v>
      </c>
      <c r="E528" s="258">
        <v>2598</v>
      </c>
      <c r="F528" s="258" t="s">
        <v>219</v>
      </c>
      <c r="G528" s="258">
        <v>200</v>
      </c>
      <c r="H528" s="258">
        <v>720</v>
      </c>
      <c r="I528" s="258" t="s">
        <v>14</v>
      </c>
      <c r="J528" s="258">
        <v>0</v>
      </c>
      <c r="K528" s="258">
        <v>200</v>
      </c>
      <c r="L528" s="258">
        <v>720</v>
      </c>
      <c r="M528" s="258" t="s">
        <v>14</v>
      </c>
      <c r="O528" s="258" t="str">
        <f t="shared" si="8"/>
        <v>Tobolka Daniel-2598</v>
      </c>
    </row>
    <row r="529" spans="1:15" ht="15">
      <c r="A529" s="258" t="s">
        <v>198</v>
      </c>
      <c r="B529" s="258">
        <v>527</v>
      </c>
      <c r="C529" s="258">
        <v>-14</v>
      </c>
      <c r="D529" s="258" t="s">
        <v>491</v>
      </c>
      <c r="E529" s="258">
        <v>1895</v>
      </c>
      <c r="F529" s="258" t="s">
        <v>230</v>
      </c>
      <c r="G529" s="258">
        <v>200</v>
      </c>
      <c r="H529" s="258">
        <v>1960</v>
      </c>
      <c r="I529" s="258" t="s">
        <v>14</v>
      </c>
      <c r="J529" s="258">
        <v>0</v>
      </c>
      <c r="K529" s="258">
        <v>200</v>
      </c>
      <c r="L529" s="258">
        <v>1960</v>
      </c>
      <c r="M529" s="258" t="s">
        <v>14</v>
      </c>
      <c r="O529" s="258" t="str">
        <f t="shared" si="8"/>
        <v>Krátký Jaroslav-1895</v>
      </c>
    </row>
    <row r="530" spans="1:15" ht="15">
      <c r="A530" s="258" t="s">
        <v>198</v>
      </c>
      <c r="B530" s="258">
        <v>528</v>
      </c>
      <c r="C530" s="258">
        <v>-14</v>
      </c>
      <c r="D530" s="258" t="s">
        <v>605</v>
      </c>
      <c r="E530" s="258">
        <v>2153</v>
      </c>
      <c r="F530" s="258" t="s">
        <v>267</v>
      </c>
      <c r="G530" s="258">
        <v>200</v>
      </c>
      <c r="H530" s="261">
        <v>2190</v>
      </c>
      <c r="I530" s="258" t="s">
        <v>14</v>
      </c>
      <c r="J530" s="258">
        <v>0</v>
      </c>
      <c r="K530" s="258">
        <v>200</v>
      </c>
      <c r="L530" s="261">
        <v>2190</v>
      </c>
      <c r="M530" s="258" t="s">
        <v>14</v>
      </c>
      <c r="O530" s="258" t="str">
        <f t="shared" si="8"/>
        <v>Marek Miroslav-2153</v>
      </c>
    </row>
    <row r="531" spans="1:15" ht="15">
      <c r="A531" s="258" t="s">
        <v>198</v>
      </c>
      <c r="B531" s="258">
        <v>529</v>
      </c>
      <c r="C531" s="258">
        <v>-14</v>
      </c>
      <c r="D531" s="258" t="s">
        <v>655</v>
      </c>
      <c r="E531" s="258">
        <v>3998</v>
      </c>
      <c r="F531" s="258" t="s">
        <v>391</v>
      </c>
      <c r="G531" s="258">
        <v>196</v>
      </c>
      <c r="H531" s="258">
        <v>516</v>
      </c>
      <c r="I531" s="258" t="s">
        <v>14</v>
      </c>
      <c r="J531" s="258">
        <v>0</v>
      </c>
      <c r="K531" s="258">
        <v>196</v>
      </c>
      <c r="L531" s="258">
        <v>516</v>
      </c>
      <c r="M531" s="258" t="s">
        <v>14</v>
      </c>
      <c r="O531" s="258" t="str">
        <f t="shared" si="8"/>
        <v>Dašek Petr-3998</v>
      </c>
    </row>
    <row r="532" spans="1:15" ht="15">
      <c r="A532" s="258" t="s">
        <v>198</v>
      </c>
      <c r="B532" s="258">
        <v>530</v>
      </c>
      <c r="C532" s="258">
        <v>-14</v>
      </c>
      <c r="D532" s="258" t="s">
        <v>898</v>
      </c>
      <c r="E532" s="258">
        <v>5234</v>
      </c>
      <c r="F532" s="258" t="s">
        <v>217</v>
      </c>
      <c r="G532" s="258">
        <v>188</v>
      </c>
      <c r="H532" s="261">
        <v>278</v>
      </c>
      <c r="I532" s="258" t="s">
        <v>14</v>
      </c>
      <c r="J532" s="258">
        <v>0</v>
      </c>
      <c r="K532" s="258">
        <v>188</v>
      </c>
      <c r="L532" s="261">
        <v>278</v>
      </c>
      <c r="M532" s="258" t="s">
        <v>14</v>
      </c>
      <c r="O532" s="258" t="str">
        <f t="shared" si="8"/>
        <v>Major Michal-5234</v>
      </c>
    </row>
    <row r="533" spans="1:15" ht="15">
      <c r="A533" s="258" t="s">
        <v>198</v>
      </c>
      <c r="B533" s="258">
        <v>531</v>
      </c>
      <c r="C533" s="258">
        <v>-14</v>
      </c>
      <c r="D533" s="258" t="s">
        <v>1069</v>
      </c>
      <c r="E533" s="258">
        <v>4096</v>
      </c>
      <c r="F533" s="258" t="s">
        <v>579</v>
      </c>
      <c r="G533" s="258">
        <v>181</v>
      </c>
      <c r="H533" s="258">
        <v>776</v>
      </c>
      <c r="I533" s="258" t="s">
        <v>14</v>
      </c>
      <c r="J533" s="258">
        <v>0</v>
      </c>
      <c r="K533" s="258">
        <v>181</v>
      </c>
      <c r="L533" s="258">
        <v>776</v>
      </c>
      <c r="M533" s="258" t="s">
        <v>14</v>
      </c>
      <c r="O533" s="258" t="str">
        <f t="shared" si="8"/>
        <v>Štengl Roman-4096</v>
      </c>
    </row>
    <row r="534" spans="1:15" ht="15">
      <c r="A534" s="258" t="s">
        <v>198</v>
      </c>
      <c r="B534" s="258">
        <v>532</v>
      </c>
      <c r="C534" s="258">
        <v>-14</v>
      </c>
      <c r="D534" s="258" t="s">
        <v>635</v>
      </c>
      <c r="E534" s="258">
        <v>3990</v>
      </c>
      <c r="F534" s="258" t="s">
        <v>261</v>
      </c>
      <c r="G534" s="258">
        <v>180</v>
      </c>
      <c r="H534" s="258">
        <v>1598</v>
      </c>
      <c r="I534" s="258" t="s">
        <v>14</v>
      </c>
      <c r="J534" s="258">
        <v>0</v>
      </c>
      <c r="K534" s="258">
        <v>180</v>
      </c>
      <c r="L534" s="258">
        <v>1598</v>
      </c>
      <c r="M534" s="258" t="s">
        <v>14</v>
      </c>
      <c r="O534" s="258" t="str">
        <f t="shared" si="8"/>
        <v>Svoboda Filip-3990</v>
      </c>
    </row>
    <row r="535" spans="1:15" ht="15">
      <c r="A535" s="258" t="s">
        <v>198</v>
      </c>
      <c r="B535" s="258">
        <v>533</v>
      </c>
      <c r="C535" s="258">
        <v>-14</v>
      </c>
      <c r="D535" s="258" t="s">
        <v>572</v>
      </c>
      <c r="E535" s="258">
        <v>2892</v>
      </c>
      <c r="F535" s="258" t="s">
        <v>347</v>
      </c>
      <c r="G535" s="258">
        <v>180</v>
      </c>
      <c r="H535" s="261">
        <v>4200</v>
      </c>
      <c r="I535" s="258" t="s">
        <v>14</v>
      </c>
      <c r="J535" s="258">
        <v>0</v>
      </c>
      <c r="K535" s="258">
        <v>180</v>
      </c>
      <c r="L535" s="261">
        <v>4200</v>
      </c>
      <c r="M535" s="258" t="s">
        <v>14</v>
      </c>
      <c r="O535" s="258" t="str">
        <f t="shared" si="8"/>
        <v>Weiss Jan-2892</v>
      </c>
    </row>
    <row r="536" spans="1:15" ht="15">
      <c r="A536" s="258" t="s">
        <v>198</v>
      </c>
      <c r="B536" s="258">
        <v>534</v>
      </c>
      <c r="C536" s="258">
        <v>-13</v>
      </c>
      <c r="D536" s="258" t="s">
        <v>707</v>
      </c>
      <c r="E536" s="258">
        <v>1754</v>
      </c>
      <c r="F536" s="258" t="s">
        <v>255</v>
      </c>
      <c r="G536" s="258">
        <v>180</v>
      </c>
      <c r="H536" s="258">
        <v>1237</v>
      </c>
      <c r="I536" s="258" t="s">
        <v>14</v>
      </c>
      <c r="J536" s="258">
        <v>0</v>
      </c>
      <c r="K536" s="258">
        <v>180</v>
      </c>
      <c r="L536" s="258">
        <v>1237</v>
      </c>
      <c r="M536" s="258" t="s">
        <v>14</v>
      </c>
      <c r="O536" s="258" t="str">
        <f t="shared" si="8"/>
        <v>Kočík Adam-1754</v>
      </c>
    </row>
    <row r="537" spans="1:15" ht="15">
      <c r="A537" s="258" t="s">
        <v>198</v>
      </c>
      <c r="B537" s="258">
        <v>535</v>
      </c>
      <c r="C537" s="258">
        <v>-15</v>
      </c>
      <c r="D537" s="258" t="s">
        <v>659</v>
      </c>
      <c r="E537" s="258">
        <v>1637</v>
      </c>
      <c r="F537" s="258" t="s">
        <v>255</v>
      </c>
      <c r="G537" s="258">
        <v>180</v>
      </c>
      <c r="H537" s="261">
        <v>1038</v>
      </c>
      <c r="I537" s="258" t="s">
        <v>14</v>
      </c>
      <c r="J537" s="258">
        <v>0</v>
      </c>
      <c r="K537" s="258">
        <v>180</v>
      </c>
      <c r="L537" s="261">
        <v>1038</v>
      </c>
      <c r="M537" s="258" t="s">
        <v>14</v>
      </c>
      <c r="O537" s="258" t="str">
        <f t="shared" si="8"/>
        <v>Kalina Pavel-1637</v>
      </c>
    </row>
    <row r="538" spans="1:15" ht="15">
      <c r="A538" s="258" t="s">
        <v>198</v>
      </c>
      <c r="B538" s="258">
        <v>536</v>
      </c>
      <c r="C538" s="258">
        <v>-14</v>
      </c>
      <c r="D538" s="258" t="s">
        <v>684</v>
      </c>
      <c r="E538" s="258">
        <v>1612</v>
      </c>
      <c r="F538" s="258" t="s">
        <v>255</v>
      </c>
      <c r="G538" s="258">
        <v>180</v>
      </c>
      <c r="H538" s="258">
        <v>510</v>
      </c>
      <c r="I538" s="258" t="s">
        <v>14</v>
      </c>
      <c r="J538" s="258">
        <v>0</v>
      </c>
      <c r="K538" s="258">
        <v>180</v>
      </c>
      <c r="L538" s="258">
        <v>510</v>
      </c>
      <c r="M538" s="258" t="s">
        <v>14</v>
      </c>
      <c r="O538" s="258" t="str">
        <f t="shared" si="8"/>
        <v>Jung Martin-1612</v>
      </c>
    </row>
    <row r="539" spans="1:15" ht="15">
      <c r="A539" s="258" t="s">
        <v>198</v>
      </c>
      <c r="B539" s="258">
        <v>537</v>
      </c>
      <c r="C539" s="258">
        <v>-14</v>
      </c>
      <c r="D539" s="258" t="s">
        <v>348</v>
      </c>
      <c r="E539" s="258">
        <v>603</v>
      </c>
      <c r="F539" s="258" t="s">
        <v>255</v>
      </c>
      <c r="G539" s="258">
        <v>180</v>
      </c>
      <c r="H539" s="261">
        <v>3730</v>
      </c>
      <c r="I539" s="258" t="s">
        <v>14</v>
      </c>
      <c r="J539" s="258">
        <v>680</v>
      </c>
      <c r="K539" s="258">
        <v>180</v>
      </c>
      <c r="L539" s="261">
        <v>3050</v>
      </c>
      <c r="M539" s="258" t="s">
        <v>14</v>
      </c>
      <c r="O539" s="258" t="str">
        <f t="shared" si="8"/>
        <v>Gottlieb Jiří-603</v>
      </c>
    </row>
    <row r="540" spans="1:15" ht="15">
      <c r="A540" s="258" t="s">
        <v>198</v>
      </c>
      <c r="B540" s="258">
        <v>538</v>
      </c>
      <c r="C540" s="258">
        <v>-14</v>
      </c>
      <c r="D540" s="258" t="s">
        <v>590</v>
      </c>
      <c r="E540" s="258">
        <v>4424</v>
      </c>
      <c r="F540" s="258" t="s">
        <v>267</v>
      </c>
      <c r="G540" s="258">
        <v>180</v>
      </c>
      <c r="H540" s="258">
        <v>1905</v>
      </c>
      <c r="I540" s="258" t="s">
        <v>14</v>
      </c>
      <c r="J540" s="258">
        <v>0</v>
      </c>
      <c r="K540" s="258">
        <v>180</v>
      </c>
      <c r="L540" s="258">
        <v>1905</v>
      </c>
      <c r="M540" s="258" t="s">
        <v>14</v>
      </c>
      <c r="O540" s="258" t="str">
        <f t="shared" si="8"/>
        <v>Doležel Vladimír-4424</v>
      </c>
    </row>
    <row r="541" spans="1:15" ht="15">
      <c r="A541" s="258" t="s">
        <v>198</v>
      </c>
      <c r="B541" s="258">
        <v>539</v>
      </c>
      <c r="C541" s="258">
        <v>-14</v>
      </c>
      <c r="D541" s="258" t="s">
        <v>912</v>
      </c>
      <c r="E541" s="258">
        <v>4180</v>
      </c>
      <c r="F541" s="258" t="s">
        <v>868</v>
      </c>
      <c r="G541" s="258">
        <v>175</v>
      </c>
      <c r="H541" s="258">
        <v>650</v>
      </c>
      <c r="I541" s="258" t="s">
        <v>14</v>
      </c>
      <c r="J541" s="258">
        <v>0</v>
      </c>
      <c r="K541" s="258">
        <v>175</v>
      </c>
      <c r="L541" s="258">
        <v>650</v>
      </c>
      <c r="M541" s="258" t="s">
        <v>14</v>
      </c>
      <c r="O541" s="258" t="str">
        <f t="shared" si="8"/>
        <v>Jakeš Michal-4180</v>
      </c>
    </row>
    <row r="542" spans="1:15" ht="15">
      <c r="A542" s="258" t="s">
        <v>198</v>
      </c>
      <c r="B542" s="258">
        <v>540</v>
      </c>
      <c r="C542" s="258">
        <v>-170</v>
      </c>
      <c r="D542" s="258" t="s">
        <v>658</v>
      </c>
      <c r="E542" s="258">
        <v>4442</v>
      </c>
      <c r="F542" s="258" t="s">
        <v>248</v>
      </c>
      <c r="G542" s="258">
        <v>175</v>
      </c>
      <c r="H542" s="258">
        <v>1095</v>
      </c>
      <c r="I542" s="258" t="s">
        <v>14</v>
      </c>
      <c r="J542" s="258">
        <v>310</v>
      </c>
      <c r="K542" s="258">
        <v>175</v>
      </c>
      <c r="L542" s="258">
        <v>785</v>
      </c>
      <c r="M542" s="258" t="s">
        <v>14</v>
      </c>
      <c r="O542" s="258" t="str">
        <f t="shared" si="8"/>
        <v>Ghanem Ayham-4442</v>
      </c>
    </row>
    <row r="543" spans="1:15" ht="15">
      <c r="A543" s="258" t="s">
        <v>198</v>
      </c>
      <c r="B543" s="258">
        <v>541</v>
      </c>
      <c r="C543" s="258">
        <v>-15</v>
      </c>
      <c r="D543" s="258" t="s">
        <v>704</v>
      </c>
      <c r="E543" s="258">
        <v>4902</v>
      </c>
      <c r="F543" s="258" t="s">
        <v>248</v>
      </c>
      <c r="G543" s="258">
        <v>173</v>
      </c>
      <c r="H543" s="261">
        <v>343</v>
      </c>
      <c r="I543" s="258" t="s">
        <v>14</v>
      </c>
      <c r="J543" s="258">
        <v>0</v>
      </c>
      <c r="K543" s="258">
        <v>173</v>
      </c>
      <c r="L543" s="261">
        <v>343</v>
      </c>
      <c r="M543" s="258" t="s">
        <v>14</v>
      </c>
      <c r="O543" s="258" t="str">
        <f t="shared" si="8"/>
        <v>Barták Jakub-4902</v>
      </c>
    </row>
    <row r="544" spans="1:15" ht="15">
      <c r="A544" s="258" t="s">
        <v>198</v>
      </c>
      <c r="B544" s="258">
        <v>542</v>
      </c>
      <c r="C544" s="258">
        <v>-15</v>
      </c>
      <c r="D544" s="258" t="s">
        <v>914</v>
      </c>
      <c r="E544" s="258">
        <v>5209</v>
      </c>
      <c r="F544" s="258" t="s">
        <v>619</v>
      </c>
      <c r="G544" s="258">
        <v>173</v>
      </c>
      <c r="H544" s="261">
        <v>223</v>
      </c>
      <c r="I544" s="258" t="s">
        <v>14</v>
      </c>
      <c r="J544" s="258">
        <v>0</v>
      </c>
      <c r="K544" s="258">
        <v>173</v>
      </c>
      <c r="L544" s="261">
        <v>223</v>
      </c>
      <c r="M544" s="258" t="s">
        <v>14</v>
      </c>
      <c r="O544" s="258" t="str">
        <f t="shared" si="8"/>
        <v>Voráček Jakub-5209</v>
      </c>
    </row>
    <row r="545" spans="1:15" ht="15">
      <c r="A545" s="258" t="s">
        <v>198</v>
      </c>
      <c r="B545" s="258">
        <v>543</v>
      </c>
      <c r="C545" s="258">
        <v>-15</v>
      </c>
      <c r="D545" s="258" t="s">
        <v>581</v>
      </c>
      <c r="E545" s="258">
        <v>4947</v>
      </c>
      <c r="F545" s="258" t="s">
        <v>326</v>
      </c>
      <c r="G545" s="258">
        <v>165</v>
      </c>
      <c r="H545" s="258">
        <v>1215</v>
      </c>
      <c r="I545" s="258" t="s">
        <v>14</v>
      </c>
      <c r="J545" s="258">
        <v>0</v>
      </c>
      <c r="K545" s="258">
        <v>165</v>
      </c>
      <c r="L545" s="258">
        <v>1215</v>
      </c>
      <c r="M545" s="258" t="s">
        <v>14</v>
      </c>
      <c r="O545" s="258" t="str">
        <f t="shared" si="8"/>
        <v>Satke Tomáš-4947</v>
      </c>
    </row>
    <row r="546" spans="1:15" ht="15">
      <c r="A546" s="258" t="s">
        <v>198</v>
      </c>
      <c r="B546" s="258">
        <v>544</v>
      </c>
      <c r="C546" s="258">
        <v>-15</v>
      </c>
      <c r="D546" s="258" t="s">
        <v>634</v>
      </c>
      <c r="E546" s="258">
        <v>4048</v>
      </c>
      <c r="F546" s="258" t="s">
        <v>205</v>
      </c>
      <c r="G546" s="258">
        <v>165</v>
      </c>
      <c r="H546" s="261">
        <v>864</v>
      </c>
      <c r="I546" s="258" t="s">
        <v>14</v>
      </c>
      <c r="J546" s="258">
        <v>0</v>
      </c>
      <c r="K546" s="258">
        <v>165</v>
      </c>
      <c r="L546" s="261">
        <v>864</v>
      </c>
      <c r="M546" s="258" t="s">
        <v>14</v>
      </c>
      <c r="O546" s="258" t="str">
        <f t="shared" si="8"/>
        <v>Sedláček Dušan-4048</v>
      </c>
    </row>
    <row r="547" spans="1:15" ht="15">
      <c r="A547" s="258" t="s">
        <v>198</v>
      </c>
      <c r="B547" s="258">
        <v>545</v>
      </c>
      <c r="C547" s="258">
        <v>-15</v>
      </c>
      <c r="D547" s="258" t="s">
        <v>643</v>
      </c>
      <c r="E547" s="258">
        <v>3895</v>
      </c>
      <c r="F547" s="258" t="s">
        <v>282</v>
      </c>
      <c r="G547" s="258">
        <v>160</v>
      </c>
      <c r="H547" s="258">
        <v>1565</v>
      </c>
      <c r="I547" s="258" t="s">
        <v>14</v>
      </c>
      <c r="J547" s="258">
        <v>0</v>
      </c>
      <c r="K547" s="258">
        <v>160</v>
      </c>
      <c r="L547" s="258">
        <v>1565</v>
      </c>
      <c r="M547" s="258" t="s">
        <v>14</v>
      </c>
      <c r="O547" s="258" t="str">
        <f t="shared" si="8"/>
        <v>Vojtěch Jiří-3895</v>
      </c>
    </row>
    <row r="548" spans="1:15" ht="15">
      <c r="A548" s="258" t="s">
        <v>198</v>
      </c>
      <c r="B548" s="258">
        <v>546</v>
      </c>
      <c r="C548" s="258">
        <v>-15</v>
      </c>
      <c r="D548" s="258" t="s">
        <v>690</v>
      </c>
      <c r="E548" s="258">
        <v>2844</v>
      </c>
      <c r="F548" s="258" t="s">
        <v>282</v>
      </c>
      <c r="G548" s="258">
        <v>160</v>
      </c>
      <c r="H548" s="258">
        <v>1425</v>
      </c>
      <c r="I548" s="258" t="s">
        <v>14</v>
      </c>
      <c r="J548" s="258">
        <v>0</v>
      </c>
      <c r="K548" s="258">
        <v>160</v>
      </c>
      <c r="L548" s="258">
        <v>1425</v>
      </c>
      <c r="M548" s="258" t="s">
        <v>14</v>
      </c>
      <c r="O548" s="258" t="str">
        <f t="shared" si="8"/>
        <v>Vopršal Roman-2844</v>
      </c>
    </row>
    <row r="549" spans="1:15" ht="15">
      <c r="A549" s="258" t="s">
        <v>198</v>
      </c>
      <c r="B549" s="258">
        <v>547</v>
      </c>
      <c r="C549" s="258">
        <v>-14</v>
      </c>
      <c r="D549" s="258" t="s">
        <v>558</v>
      </c>
      <c r="E549" s="258">
        <v>143</v>
      </c>
      <c r="F549" s="258" t="s">
        <v>619</v>
      </c>
      <c r="G549" s="258">
        <v>160</v>
      </c>
      <c r="H549" s="258">
        <v>877</v>
      </c>
      <c r="I549" s="258" t="s">
        <v>14</v>
      </c>
      <c r="J549" s="258">
        <v>0</v>
      </c>
      <c r="K549" s="258">
        <v>160</v>
      </c>
      <c r="L549" s="258">
        <v>877</v>
      </c>
      <c r="M549" s="258" t="s">
        <v>14</v>
      </c>
      <c r="O549" s="258" t="str">
        <f t="shared" si="8"/>
        <v>Blažek Miroslav-143</v>
      </c>
    </row>
    <row r="550" spans="1:15" ht="15">
      <c r="A550" s="258" t="s">
        <v>198</v>
      </c>
      <c r="B550" s="258">
        <v>548</v>
      </c>
      <c r="C550" s="258">
        <v>-16</v>
      </c>
      <c r="D550" s="258" t="s">
        <v>393</v>
      </c>
      <c r="E550" s="258">
        <v>552</v>
      </c>
      <c r="F550" s="258" t="s">
        <v>255</v>
      </c>
      <c r="G550" s="258">
        <v>160</v>
      </c>
      <c r="H550" s="258">
        <v>12460</v>
      </c>
      <c r="I550" s="258" t="s">
        <v>14</v>
      </c>
      <c r="J550" s="258">
        <v>0</v>
      </c>
      <c r="K550" s="258">
        <v>160</v>
      </c>
      <c r="L550" s="258">
        <v>12460</v>
      </c>
      <c r="M550" s="258" t="s">
        <v>14</v>
      </c>
      <c r="O550" s="258" t="str">
        <f t="shared" si="8"/>
        <v>Fremel Marek-552</v>
      </c>
    </row>
    <row r="551" spans="1:15" ht="15">
      <c r="A551" s="258" t="s">
        <v>198</v>
      </c>
      <c r="B551" s="258">
        <v>549</v>
      </c>
      <c r="C551" s="258">
        <v>-236</v>
      </c>
      <c r="D551" s="258" t="s">
        <v>608</v>
      </c>
      <c r="E551" s="258">
        <v>1941</v>
      </c>
      <c r="F551" s="258" t="s">
        <v>321</v>
      </c>
      <c r="G551" s="258">
        <v>160</v>
      </c>
      <c r="H551" s="258">
        <v>2543</v>
      </c>
      <c r="I551" s="258" t="s">
        <v>14</v>
      </c>
      <c r="J551" s="258">
        <v>541</v>
      </c>
      <c r="K551" s="258">
        <v>160</v>
      </c>
      <c r="L551" s="258">
        <v>2002</v>
      </c>
      <c r="M551" s="258" t="s">
        <v>14</v>
      </c>
      <c r="O551" s="258" t="str">
        <f t="shared" si="8"/>
        <v>Křepelka Petr-1941</v>
      </c>
    </row>
    <row r="552" spans="1:15" ht="15">
      <c r="A552" s="258" t="s">
        <v>198</v>
      </c>
      <c r="B552" s="258">
        <v>550</v>
      </c>
      <c r="C552" s="258">
        <v>-16</v>
      </c>
      <c r="D552" s="258" t="s">
        <v>901</v>
      </c>
      <c r="E552" s="258">
        <v>5152</v>
      </c>
      <c r="F552" s="258" t="s">
        <v>345</v>
      </c>
      <c r="G552" s="258">
        <v>160</v>
      </c>
      <c r="H552" s="258">
        <v>243</v>
      </c>
      <c r="I552" s="258" t="s">
        <v>14</v>
      </c>
      <c r="J552" s="258">
        <v>0</v>
      </c>
      <c r="K552" s="258">
        <v>160</v>
      </c>
      <c r="L552" s="258">
        <v>243</v>
      </c>
      <c r="M552" s="258" t="s">
        <v>14</v>
      </c>
      <c r="O552" s="258" t="str">
        <f t="shared" si="8"/>
        <v>Čálek Filip-5152</v>
      </c>
    </row>
    <row r="553" spans="1:15" ht="15">
      <c r="A553" s="258" t="s">
        <v>198</v>
      </c>
      <c r="B553" s="258">
        <v>551</v>
      </c>
      <c r="C553" s="258">
        <v>-16</v>
      </c>
      <c r="D553" s="258" t="s">
        <v>632</v>
      </c>
      <c r="E553" s="258">
        <v>2775</v>
      </c>
      <c r="F553" s="258" t="s">
        <v>248</v>
      </c>
      <c r="G553" s="258">
        <v>158</v>
      </c>
      <c r="H553" s="258">
        <v>2036</v>
      </c>
      <c r="I553" s="258" t="s">
        <v>14</v>
      </c>
      <c r="J553" s="258">
        <v>0</v>
      </c>
      <c r="K553" s="258">
        <v>158</v>
      </c>
      <c r="L553" s="258">
        <v>2036</v>
      </c>
      <c r="M553" s="258" t="s">
        <v>14</v>
      </c>
      <c r="O553" s="258" t="str">
        <f t="shared" si="8"/>
        <v>Veverka Tomáš-2775</v>
      </c>
    </row>
    <row r="554" spans="1:15" ht="15">
      <c r="A554" s="258" t="s">
        <v>198</v>
      </c>
      <c r="B554" s="258">
        <v>552</v>
      </c>
      <c r="C554" s="258">
        <v>-16</v>
      </c>
      <c r="D554" s="258" t="s">
        <v>697</v>
      </c>
      <c r="E554" s="258">
        <v>4051</v>
      </c>
      <c r="F554" s="258" t="s">
        <v>222</v>
      </c>
      <c r="G554" s="258">
        <v>150</v>
      </c>
      <c r="H554" s="261">
        <v>671</v>
      </c>
      <c r="I554" s="258" t="s">
        <v>14</v>
      </c>
      <c r="J554" s="258">
        <v>0</v>
      </c>
      <c r="K554" s="258">
        <v>150</v>
      </c>
      <c r="L554" s="261">
        <v>671</v>
      </c>
      <c r="M554" s="258" t="s">
        <v>14</v>
      </c>
      <c r="O554" s="258" t="str">
        <f t="shared" si="8"/>
        <v>Sinkule Miroslav-4051</v>
      </c>
    </row>
    <row r="555" spans="1:15" ht="15">
      <c r="A555" s="258" t="s">
        <v>198</v>
      </c>
      <c r="B555" s="258">
        <v>553</v>
      </c>
      <c r="C555" s="258">
        <v>-14</v>
      </c>
      <c r="D555" s="258" t="s">
        <v>616</v>
      </c>
      <c r="E555" s="258">
        <v>2178</v>
      </c>
      <c r="F555" s="258" t="s">
        <v>617</v>
      </c>
      <c r="G555" s="258">
        <v>150</v>
      </c>
      <c r="H555" s="258">
        <v>1140</v>
      </c>
      <c r="I555" s="258" t="s">
        <v>14</v>
      </c>
      <c r="J555" s="258">
        <v>0</v>
      </c>
      <c r="K555" s="258">
        <v>150</v>
      </c>
      <c r="L555" s="258">
        <v>1140</v>
      </c>
      <c r="M555" s="258" t="s">
        <v>14</v>
      </c>
      <c r="O555" s="258" t="str">
        <f t="shared" si="8"/>
        <v>Maryška Tomáš-2178</v>
      </c>
    </row>
    <row r="556" spans="1:15" ht="15">
      <c r="A556" s="258" t="s">
        <v>198</v>
      </c>
      <c r="B556" s="258">
        <v>554</v>
      </c>
      <c r="C556" s="258">
        <v>-17</v>
      </c>
      <c r="D556" s="258" t="s">
        <v>720</v>
      </c>
      <c r="E556" s="258">
        <v>915</v>
      </c>
      <c r="F556" s="258" t="s">
        <v>230</v>
      </c>
      <c r="G556" s="258">
        <v>150</v>
      </c>
      <c r="H556" s="261">
        <v>5110</v>
      </c>
      <c r="I556" s="258" t="s">
        <v>14</v>
      </c>
      <c r="J556" s="258">
        <v>0</v>
      </c>
      <c r="K556" s="258">
        <v>150</v>
      </c>
      <c r="L556" s="261">
        <v>5110</v>
      </c>
      <c r="M556" s="258" t="s">
        <v>14</v>
      </c>
      <c r="O556" s="258" t="str">
        <f t="shared" si="8"/>
        <v>Chytil Aleš-915</v>
      </c>
    </row>
    <row r="557" spans="1:15" ht="15">
      <c r="A557" s="258" t="s">
        <v>198</v>
      </c>
      <c r="B557" s="258">
        <v>555</v>
      </c>
      <c r="C557" s="258">
        <v>-17</v>
      </c>
      <c r="D557" s="258" t="s">
        <v>689</v>
      </c>
      <c r="E557" s="258">
        <v>926</v>
      </c>
      <c r="F557" s="258" t="s">
        <v>619</v>
      </c>
      <c r="G557" s="258">
        <v>150</v>
      </c>
      <c r="H557" s="261">
        <v>985</v>
      </c>
      <c r="I557" s="258" t="s">
        <v>14</v>
      </c>
      <c r="J557" s="258">
        <v>0</v>
      </c>
      <c r="K557" s="258">
        <v>150</v>
      </c>
      <c r="L557" s="261">
        <v>985</v>
      </c>
      <c r="M557" s="258" t="s">
        <v>14</v>
      </c>
      <c r="O557" s="258" t="str">
        <f t="shared" si="8"/>
        <v>Jagrik Zdeněk-926</v>
      </c>
    </row>
    <row r="558" spans="1:15" ht="15">
      <c r="A558" s="258" t="s">
        <v>198</v>
      </c>
      <c r="B558" s="258">
        <v>556</v>
      </c>
      <c r="C558" s="258">
        <v>-16</v>
      </c>
      <c r="D558" s="258" t="s">
        <v>1071</v>
      </c>
      <c r="E558" s="258">
        <v>4614</v>
      </c>
      <c r="F558" s="258" t="s">
        <v>275</v>
      </c>
      <c r="G558" s="258">
        <v>150</v>
      </c>
      <c r="H558" s="261">
        <v>499</v>
      </c>
      <c r="I558" s="258" t="s">
        <v>14</v>
      </c>
      <c r="J558" s="258">
        <v>0</v>
      </c>
      <c r="K558" s="258">
        <v>150</v>
      </c>
      <c r="L558" s="261">
        <v>499</v>
      </c>
      <c r="M558" s="258" t="s">
        <v>14</v>
      </c>
      <c r="O558" s="258" t="str">
        <f t="shared" si="8"/>
        <v>Pokorný Jan-4614</v>
      </c>
    </row>
    <row r="559" spans="1:15" ht="15">
      <c r="A559" s="258" t="s">
        <v>198</v>
      </c>
      <c r="B559" s="258">
        <v>557</v>
      </c>
      <c r="C559" s="258">
        <v>-16</v>
      </c>
      <c r="D559" s="258" t="s">
        <v>1092</v>
      </c>
      <c r="E559" s="258">
        <v>5219</v>
      </c>
      <c r="F559" s="258" t="s">
        <v>301</v>
      </c>
      <c r="G559" s="258">
        <v>150</v>
      </c>
      <c r="H559" s="261">
        <v>150</v>
      </c>
      <c r="I559" s="258" t="s">
        <v>14</v>
      </c>
      <c r="J559" s="258">
        <v>0</v>
      </c>
      <c r="K559" s="258">
        <v>150</v>
      </c>
      <c r="L559" s="261">
        <v>150</v>
      </c>
      <c r="M559" s="258" t="s">
        <v>14</v>
      </c>
      <c r="O559" s="258" t="str">
        <f t="shared" si="8"/>
        <v>Andrlík Jiří-5219</v>
      </c>
    </row>
    <row r="560" spans="1:15" ht="15">
      <c r="A560" s="258" t="s">
        <v>198</v>
      </c>
      <c r="B560" s="258">
        <v>558</v>
      </c>
      <c r="C560" s="258">
        <v>-16</v>
      </c>
      <c r="D560" s="258" t="s">
        <v>1093</v>
      </c>
      <c r="E560" s="258">
        <v>5333</v>
      </c>
      <c r="F560" s="258" t="s">
        <v>323</v>
      </c>
      <c r="G560" s="258">
        <v>150</v>
      </c>
      <c r="H560" s="258">
        <v>150</v>
      </c>
      <c r="I560" s="258" t="s">
        <v>14</v>
      </c>
      <c r="J560" s="258">
        <v>0</v>
      </c>
      <c r="K560" s="258">
        <v>150</v>
      </c>
      <c r="L560" s="258">
        <v>150</v>
      </c>
      <c r="M560" s="258" t="s">
        <v>14</v>
      </c>
      <c r="O560" s="258" t="str">
        <f t="shared" si="8"/>
        <v>Ryba David-5333</v>
      </c>
    </row>
    <row r="561" spans="1:15" ht="15">
      <c r="A561" s="258" t="s">
        <v>198</v>
      </c>
      <c r="B561" s="258">
        <v>559</v>
      </c>
      <c r="C561" s="258">
        <v>-183</v>
      </c>
      <c r="D561" s="258" t="s">
        <v>703</v>
      </c>
      <c r="E561" s="258">
        <v>4906</v>
      </c>
      <c r="F561" s="258" t="s">
        <v>248</v>
      </c>
      <c r="G561" s="258">
        <v>140</v>
      </c>
      <c r="H561" s="258">
        <v>632</v>
      </c>
      <c r="I561" s="258" t="s">
        <v>14</v>
      </c>
      <c r="J561" s="258">
        <v>324</v>
      </c>
      <c r="K561" s="258">
        <v>140</v>
      </c>
      <c r="L561" s="258">
        <v>308</v>
      </c>
      <c r="M561" s="258" t="s">
        <v>14</v>
      </c>
      <c r="O561" s="258" t="str">
        <f t="shared" si="8"/>
        <v>Staněk Milan-4906</v>
      </c>
    </row>
    <row r="562" spans="1:15" ht="15">
      <c r="A562" s="258" t="s">
        <v>198</v>
      </c>
      <c r="B562" s="258">
        <v>560</v>
      </c>
      <c r="C562" s="258">
        <v>-17</v>
      </c>
      <c r="D562" s="258" t="s">
        <v>555</v>
      </c>
      <c r="E562" s="258">
        <v>871</v>
      </c>
      <c r="F562" s="258" t="s">
        <v>366</v>
      </c>
      <c r="G562" s="258">
        <v>140</v>
      </c>
      <c r="H562" s="261">
        <v>2574</v>
      </c>
      <c r="I562" s="258" t="s">
        <v>14</v>
      </c>
      <c r="J562" s="258">
        <v>0</v>
      </c>
      <c r="K562" s="258">
        <v>140</v>
      </c>
      <c r="L562" s="261">
        <v>2574</v>
      </c>
      <c r="M562" s="258" t="s">
        <v>14</v>
      </c>
      <c r="O562" s="258" t="str">
        <f t="shared" si="8"/>
        <v>Chalupa Ondřej-871</v>
      </c>
    </row>
    <row r="563" spans="1:15" ht="15">
      <c r="A563" s="258" t="s">
        <v>198</v>
      </c>
      <c r="B563" s="258">
        <v>561</v>
      </c>
      <c r="C563" s="258">
        <v>-17</v>
      </c>
      <c r="D563" s="258" t="s">
        <v>595</v>
      </c>
      <c r="E563" s="258">
        <v>219</v>
      </c>
      <c r="F563" s="258" t="s">
        <v>493</v>
      </c>
      <c r="G563" s="258">
        <v>140</v>
      </c>
      <c r="H563" s="258">
        <v>1395</v>
      </c>
      <c r="I563" s="258" t="s">
        <v>14</v>
      </c>
      <c r="J563" s="258">
        <v>0</v>
      </c>
      <c r="K563" s="258">
        <v>140</v>
      </c>
      <c r="L563" s="258">
        <v>1395</v>
      </c>
      <c r="M563" s="258" t="s">
        <v>14</v>
      </c>
      <c r="O563" s="258" t="str">
        <f t="shared" si="8"/>
        <v>Budina Filip-219</v>
      </c>
    </row>
    <row r="564" spans="1:15" ht="15">
      <c r="A564" s="258" t="s">
        <v>198</v>
      </c>
      <c r="B564" s="258">
        <v>562</v>
      </c>
      <c r="C564" s="258">
        <v>-17</v>
      </c>
      <c r="D564" s="258" t="s">
        <v>1077</v>
      </c>
      <c r="E564" s="258">
        <v>4800</v>
      </c>
      <c r="F564" s="258" t="s">
        <v>345</v>
      </c>
      <c r="G564" s="258">
        <v>136</v>
      </c>
      <c r="H564" s="258">
        <v>136</v>
      </c>
      <c r="I564" s="258" t="s">
        <v>14</v>
      </c>
      <c r="J564" s="258">
        <v>0</v>
      </c>
      <c r="K564" s="258">
        <v>136</v>
      </c>
      <c r="L564" s="258">
        <v>136</v>
      </c>
      <c r="M564" s="258" t="s">
        <v>14</v>
      </c>
      <c r="O564" s="258" t="str">
        <f t="shared" si="8"/>
        <v>Žáček Denis-4800</v>
      </c>
    </row>
    <row r="565" spans="1:15" ht="15">
      <c r="A565" s="258" t="s">
        <v>198</v>
      </c>
      <c r="B565" s="258">
        <v>563</v>
      </c>
      <c r="C565" s="258">
        <v>-17</v>
      </c>
      <c r="D565" s="258" t="s">
        <v>614</v>
      </c>
      <c r="E565" s="258">
        <v>4612</v>
      </c>
      <c r="F565" s="258" t="s">
        <v>153</v>
      </c>
      <c r="G565" s="258">
        <v>135</v>
      </c>
      <c r="H565" s="258">
        <v>645</v>
      </c>
      <c r="I565" s="258" t="s">
        <v>14</v>
      </c>
      <c r="J565" s="258">
        <v>0</v>
      </c>
      <c r="K565" s="258">
        <v>135</v>
      </c>
      <c r="L565" s="258">
        <v>645</v>
      </c>
      <c r="M565" s="258" t="s">
        <v>14</v>
      </c>
      <c r="O565" s="258" t="str">
        <f t="shared" si="8"/>
        <v>Přikryl Marek-4612</v>
      </c>
    </row>
    <row r="566" spans="1:15" ht="15">
      <c r="A566" s="258" t="s">
        <v>198</v>
      </c>
      <c r="B566" s="258">
        <v>564</v>
      </c>
      <c r="C566" s="258">
        <v>-17</v>
      </c>
      <c r="D566" s="258" t="s">
        <v>1094</v>
      </c>
      <c r="E566" s="258">
        <v>5319</v>
      </c>
      <c r="F566" s="258" t="s">
        <v>293</v>
      </c>
      <c r="G566" s="258">
        <v>135</v>
      </c>
      <c r="H566" s="258">
        <v>135</v>
      </c>
      <c r="I566" s="258" t="s">
        <v>14</v>
      </c>
      <c r="J566" s="258">
        <v>0</v>
      </c>
      <c r="K566" s="258">
        <v>135</v>
      </c>
      <c r="L566" s="258">
        <v>135</v>
      </c>
      <c r="M566" s="258" t="s">
        <v>14</v>
      </c>
      <c r="O566" s="258" t="str">
        <f t="shared" si="8"/>
        <v>Hošek Pavel-5319</v>
      </c>
    </row>
    <row r="567" spans="1:15" ht="15">
      <c r="A567" s="258" t="s">
        <v>198</v>
      </c>
      <c r="B567" s="258">
        <v>565</v>
      </c>
      <c r="C567" s="258">
        <v>-17</v>
      </c>
      <c r="D567" s="258" t="s">
        <v>1066</v>
      </c>
      <c r="E567" s="258">
        <v>293</v>
      </c>
      <c r="F567" s="258" t="s">
        <v>205</v>
      </c>
      <c r="G567" s="258">
        <v>128</v>
      </c>
      <c r="H567" s="258">
        <v>128</v>
      </c>
      <c r="I567" s="258" t="s">
        <v>14</v>
      </c>
      <c r="J567" s="258">
        <v>0</v>
      </c>
      <c r="K567" s="258">
        <v>128</v>
      </c>
      <c r="L567" s="258">
        <v>128</v>
      </c>
      <c r="M567" s="258" t="s">
        <v>14</v>
      </c>
      <c r="O567" s="258" t="str">
        <f t="shared" si="8"/>
        <v>Čechmánek Radek-293</v>
      </c>
    </row>
    <row r="568" spans="1:15" ht="15">
      <c r="A568" s="258" t="s">
        <v>198</v>
      </c>
      <c r="B568" s="258">
        <v>566</v>
      </c>
      <c r="C568" s="258">
        <v>-17</v>
      </c>
      <c r="D568" s="258" t="s">
        <v>613</v>
      </c>
      <c r="E568" s="258">
        <v>1467</v>
      </c>
      <c r="F568" s="258" t="s">
        <v>366</v>
      </c>
      <c r="G568" s="258">
        <v>128</v>
      </c>
      <c r="H568" s="258">
        <v>4261</v>
      </c>
      <c r="I568" s="258" t="s">
        <v>14</v>
      </c>
      <c r="J568" s="258">
        <v>0</v>
      </c>
      <c r="K568" s="258">
        <v>128</v>
      </c>
      <c r="L568" s="258">
        <v>4261</v>
      </c>
      <c r="M568" s="258" t="s">
        <v>14</v>
      </c>
      <c r="O568" s="258" t="str">
        <f t="shared" si="8"/>
        <v>Synek Jan-1467</v>
      </c>
    </row>
    <row r="569" spans="1:15" ht="15">
      <c r="A569" s="258" t="s">
        <v>198</v>
      </c>
      <c r="B569" s="258">
        <v>567</v>
      </c>
      <c r="C569" s="258">
        <v>-17</v>
      </c>
      <c r="D569" s="258" t="s">
        <v>586</v>
      </c>
      <c r="E569" s="258">
        <v>900</v>
      </c>
      <c r="F569" s="258" t="s">
        <v>493</v>
      </c>
      <c r="G569" s="258">
        <v>125</v>
      </c>
      <c r="H569" s="261">
        <v>1666</v>
      </c>
      <c r="I569" s="258" t="s">
        <v>14</v>
      </c>
      <c r="J569" s="258">
        <v>0</v>
      </c>
      <c r="K569" s="258">
        <v>125</v>
      </c>
      <c r="L569" s="261">
        <v>1666</v>
      </c>
      <c r="M569" s="258" t="s">
        <v>14</v>
      </c>
      <c r="O569" s="258" t="str">
        <f t="shared" si="8"/>
        <v>Chorváth Rostislav-900</v>
      </c>
    </row>
    <row r="570" spans="1:15" ht="15">
      <c r="A570" s="258" t="s">
        <v>198</v>
      </c>
      <c r="B570" s="258">
        <v>568</v>
      </c>
      <c r="C570" s="258">
        <v>-17</v>
      </c>
      <c r="D570" s="258" t="s">
        <v>904</v>
      </c>
      <c r="E570" s="258">
        <v>2741</v>
      </c>
      <c r="F570" s="258" t="s">
        <v>617</v>
      </c>
      <c r="G570" s="258">
        <v>125</v>
      </c>
      <c r="H570" s="258">
        <v>624</v>
      </c>
      <c r="I570" s="258" t="s">
        <v>14</v>
      </c>
      <c r="J570" s="258">
        <v>0</v>
      </c>
      <c r="K570" s="258">
        <v>125</v>
      </c>
      <c r="L570" s="258">
        <v>624</v>
      </c>
      <c r="M570" s="258" t="s">
        <v>14</v>
      </c>
      <c r="O570" s="258" t="str">
        <f t="shared" si="8"/>
        <v>Varmuža Petr-2741</v>
      </c>
    </row>
    <row r="571" spans="1:15" ht="15">
      <c r="A571" s="258" t="s">
        <v>198</v>
      </c>
      <c r="B571" s="258">
        <v>569</v>
      </c>
      <c r="C571" s="258">
        <v>-17</v>
      </c>
      <c r="D571" s="258" t="s">
        <v>665</v>
      </c>
      <c r="E571" s="258">
        <v>2904</v>
      </c>
      <c r="F571" s="258" t="s">
        <v>326</v>
      </c>
      <c r="G571" s="258">
        <v>125</v>
      </c>
      <c r="H571" s="258">
        <v>300</v>
      </c>
      <c r="I571" s="258" t="s">
        <v>14</v>
      </c>
      <c r="J571" s="258">
        <v>0</v>
      </c>
      <c r="K571" s="258">
        <v>125</v>
      </c>
      <c r="L571" s="258">
        <v>300</v>
      </c>
      <c r="M571" s="258" t="s">
        <v>14</v>
      </c>
      <c r="O571" s="258" t="str">
        <f t="shared" si="8"/>
        <v>Wolf Sebastian-2904</v>
      </c>
    </row>
    <row r="572" spans="1:15" ht="15">
      <c r="A572" s="258" t="s">
        <v>198</v>
      </c>
      <c r="B572" s="258">
        <v>570</v>
      </c>
      <c r="C572" s="258">
        <v>-17</v>
      </c>
      <c r="D572" s="258" t="s">
        <v>541</v>
      </c>
      <c r="E572" s="258">
        <v>3147</v>
      </c>
      <c r="F572" s="258" t="s">
        <v>493</v>
      </c>
      <c r="G572" s="258">
        <v>125</v>
      </c>
      <c r="H572" s="258">
        <v>2447</v>
      </c>
      <c r="I572" s="258" t="s">
        <v>14</v>
      </c>
      <c r="J572" s="258">
        <v>0</v>
      </c>
      <c r="K572" s="258">
        <v>125</v>
      </c>
      <c r="L572" s="258">
        <v>2447</v>
      </c>
      <c r="M572" s="258" t="s">
        <v>14</v>
      </c>
      <c r="O572" s="258" t="str">
        <f t="shared" si="8"/>
        <v>Gallatová Eva-3147</v>
      </c>
    </row>
    <row r="573" spans="1:15" ht="15">
      <c r="A573" s="258" t="s">
        <v>198</v>
      </c>
      <c r="B573" s="258">
        <v>571</v>
      </c>
      <c r="C573" s="258">
        <v>-17</v>
      </c>
      <c r="D573" s="258" t="s">
        <v>1067</v>
      </c>
      <c r="E573" s="258">
        <v>4557</v>
      </c>
      <c r="F573" s="258" t="s">
        <v>202</v>
      </c>
      <c r="G573" s="258">
        <v>125</v>
      </c>
      <c r="H573" s="258">
        <v>125</v>
      </c>
      <c r="I573" s="258" t="s">
        <v>14</v>
      </c>
      <c r="J573" s="258">
        <v>0</v>
      </c>
      <c r="K573" s="258">
        <v>125</v>
      </c>
      <c r="L573" s="258">
        <v>125</v>
      </c>
      <c r="M573" s="258" t="s">
        <v>14</v>
      </c>
      <c r="O573" s="258" t="str">
        <f t="shared" si="8"/>
        <v>Ebringerová Barbora-4557</v>
      </c>
    </row>
    <row r="574" spans="1:15" ht="15">
      <c r="A574" s="258" t="s">
        <v>198</v>
      </c>
      <c r="B574" s="258">
        <v>572</v>
      </c>
      <c r="C574" s="258">
        <v>-17</v>
      </c>
      <c r="D574" s="258" t="s">
        <v>462</v>
      </c>
      <c r="E574" s="258">
        <v>4477</v>
      </c>
      <c r="F574" s="258" t="s">
        <v>395</v>
      </c>
      <c r="G574" s="258">
        <v>120</v>
      </c>
      <c r="H574" s="258">
        <v>1135</v>
      </c>
      <c r="I574" s="258" t="s">
        <v>14</v>
      </c>
      <c r="J574" s="258">
        <v>0</v>
      </c>
      <c r="K574" s="258">
        <v>120</v>
      </c>
      <c r="L574" s="258">
        <v>1135</v>
      </c>
      <c r="M574" s="258" t="s">
        <v>14</v>
      </c>
      <c r="O574" s="258" t="str">
        <f t="shared" si="8"/>
        <v>Prokeš Karel-4477</v>
      </c>
    </row>
    <row r="575" spans="1:15" ht="15">
      <c r="A575" s="258" t="s">
        <v>198</v>
      </c>
      <c r="B575" s="258">
        <v>573</v>
      </c>
      <c r="C575" s="258">
        <v>-17</v>
      </c>
      <c r="D575" s="258" t="s">
        <v>886</v>
      </c>
      <c r="E575" s="258">
        <v>5172</v>
      </c>
      <c r="F575" s="258" t="s">
        <v>321</v>
      </c>
      <c r="G575" s="258">
        <v>120</v>
      </c>
      <c r="H575" s="258">
        <v>297</v>
      </c>
      <c r="I575" s="258" t="s">
        <v>14</v>
      </c>
      <c r="J575" s="258">
        <v>0</v>
      </c>
      <c r="K575" s="258">
        <v>120</v>
      </c>
      <c r="L575" s="258">
        <v>297</v>
      </c>
      <c r="M575" s="258" t="s">
        <v>14</v>
      </c>
      <c r="O575" s="258" t="str">
        <f t="shared" si="8"/>
        <v>Veverka Jakub-5172</v>
      </c>
    </row>
    <row r="576" spans="1:15" ht="15">
      <c r="A576" s="258" t="s">
        <v>198</v>
      </c>
      <c r="B576" s="258">
        <v>574</v>
      </c>
      <c r="C576" s="258">
        <v>-17</v>
      </c>
      <c r="D576" s="258" t="s">
        <v>893</v>
      </c>
      <c r="E576" s="258">
        <v>5228</v>
      </c>
      <c r="F576" s="258" t="s">
        <v>323</v>
      </c>
      <c r="G576" s="258">
        <v>120</v>
      </c>
      <c r="H576" s="258">
        <v>248</v>
      </c>
      <c r="I576" s="258" t="s">
        <v>14</v>
      </c>
      <c r="J576" s="258">
        <v>0</v>
      </c>
      <c r="K576" s="258">
        <v>120</v>
      </c>
      <c r="L576" s="258">
        <v>248</v>
      </c>
      <c r="M576" s="258" t="s">
        <v>14</v>
      </c>
      <c r="O576" s="258" t="str">
        <f t="shared" si="8"/>
        <v>Gibson Stanislav-5228</v>
      </c>
    </row>
    <row r="577" spans="1:15" ht="15">
      <c r="A577" s="258" t="s">
        <v>198</v>
      </c>
      <c r="B577" s="258">
        <v>575</v>
      </c>
      <c r="C577" s="258">
        <v>-17</v>
      </c>
      <c r="D577" s="258" t="s">
        <v>511</v>
      </c>
      <c r="E577" s="258">
        <v>178</v>
      </c>
      <c r="F577" s="258" t="s">
        <v>228</v>
      </c>
      <c r="G577" s="258">
        <v>120</v>
      </c>
      <c r="H577" s="258">
        <v>3710</v>
      </c>
      <c r="I577" s="258" t="s">
        <v>14</v>
      </c>
      <c r="J577" s="258">
        <v>0</v>
      </c>
      <c r="K577" s="258">
        <v>120</v>
      </c>
      <c r="L577" s="258">
        <v>3710</v>
      </c>
      <c r="M577" s="258" t="s">
        <v>14</v>
      </c>
      <c r="O577" s="258" t="str">
        <f t="shared" si="8"/>
        <v>Branný Jaromír-178</v>
      </c>
    </row>
    <row r="578" spans="1:15" ht="15">
      <c r="A578" s="258" t="s">
        <v>198</v>
      </c>
      <c r="B578" s="258">
        <v>576</v>
      </c>
      <c r="C578" s="258">
        <v>-17</v>
      </c>
      <c r="D578" s="258" t="s">
        <v>401</v>
      </c>
      <c r="E578" s="258">
        <v>1458</v>
      </c>
      <c r="F578" s="258" t="s">
        <v>391</v>
      </c>
      <c r="G578" s="258">
        <v>120</v>
      </c>
      <c r="H578" s="258">
        <v>3837</v>
      </c>
      <c r="I578" s="258" t="s">
        <v>14</v>
      </c>
      <c r="J578" s="258">
        <v>622</v>
      </c>
      <c r="K578" s="258">
        <v>120</v>
      </c>
      <c r="L578" s="258">
        <v>3215</v>
      </c>
      <c r="M578" s="258" t="s">
        <v>14</v>
      </c>
      <c r="O578" s="258" t="str">
        <f t="shared" si="8"/>
        <v>Svoboda Lukáš-1458</v>
      </c>
    </row>
    <row r="579" spans="1:15" ht="15">
      <c r="A579" s="258" t="s">
        <v>198</v>
      </c>
      <c r="B579" s="258">
        <v>577</v>
      </c>
      <c r="C579" s="258">
        <v>-17</v>
      </c>
      <c r="D579" s="258" t="s">
        <v>1068</v>
      </c>
      <c r="E579" s="258">
        <v>2133</v>
      </c>
      <c r="F579" s="258" t="s">
        <v>235</v>
      </c>
      <c r="G579" s="258">
        <v>120</v>
      </c>
      <c r="H579" s="258">
        <v>2680</v>
      </c>
      <c r="I579" s="258" t="s">
        <v>14</v>
      </c>
      <c r="J579" s="258">
        <v>0</v>
      </c>
      <c r="K579" s="258">
        <v>120</v>
      </c>
      <c r="L579" s="258">
        <v>2680</v>
      </c>
      <c r="M579" s="258" t="s">
        <v>14</v>
      </c>
      <c r="O579" s="258" t="str">
        <f t="shared" si="8"/>
        <v>Malý Marek-2133</v>
      </c>
    </row>
    <row r="580" spans="1:15" ht="15">
      <c r="A580" s="258" t="s">
        <v>198</v>
      </c>
      <c r="B580" s="258">
        <v>578</v>
      </c>
      <c r="C580" s="258">
        <v>-17</v>
      </c>
      <c r="D580" s="258" t="s">
        <v>705</v>
      </c>
      <c r="E580" s="258">
        <v>473</v>
      </c>
      <c r="F580" s="258" t="s">
        <v>213</v>
      </c>
      <c r="G580" s="258">
        <v>118</v>
      </c>
      <c r="H580" s="258">
        <v>1271</v>
      </c>
      <c r="I580" s="258" t="s">
        <v>14</v>
      </c>
      <c r="J580" s="258">
        <v>0</v>
      </c>
      <c r="K580" s="258">
        <v>118</v>
      </c>
      <c r="L580" s="258">
        <v>1271</v>
      </c>
      <c r="M580" s="258" t="s">
        <v>14</v>
      </c>
      <c r="O580" s="258" t="str">
        <f aca="true" t="shared" si="9" ref="O580:O643">MID(D580,1,SEARCH(" ",D580))&amp;MID(D580,SEARCH(" ",D580)+1,IF(ISERROR(SEARCH(",",D580)-SEARCH(" ",D580)-1),SEARCH("(",D580)-SEARCH(" ",D580)-1,SEARCH(",",D580)-SEARCH(" ",D580)-1))&amp;"-"&amp;E580</f>
        <v>Fajta jun. Václav-473</v>
      </c>
    </row>
    <row r="581" spans="1:15" ht="15">
      <c r="A581" s="258" t="s">
        <v>198</v>
      </c>
      <c r="B581" s="258">
        <v>579</v>
      </c>
      <c r="C581" s="258">
        <v>-17</v>
      </c>
      <c r="D581" s="258" t="s">
        <v>593</v>
      </c>
      <c r="E581" s="258">
        <v>2352</v>
      </c>
      <c r="F581" s="258" t="s">
        <v>153</v>
      </c>
      <c r="G581" s="258">
        <v>113</v>
      </c>
      <c r="H581" s="261">
        <v>712</v>
      </c>
      <c r="I581" s="258" t="s">
        <v>14</v>
      </c>
      <c r="J581" s="258">
        <v>434</v>
      </c>
      <c r="K581" s="258">
        <v>113</v>
      </c>
      <c r="L581" s="261">
        <v>278</v>
      </c>
      <c r="M581" s="258" t="s">
        <v>14</v>
      </c>
      <c r="O581" s="258" t="str">
        <f t="shared" si="9"/>
        <v>Nepomucký Ondřej-2352</v>
      </c>
    </row>
    <row r="582" spans="1:15" ht="15">
      <c r="A582" s="258" t="s">
        <v>198</v>
      </c>
      <c r="B582" s="258">
        <v>580</v>
      </c>
      <c r="C582" s="258">
        <v>-17</v>
      </c>
      <c r="D582" s="258" t="s">
        <v>599</v>
      </c>
      <c r="E582" s="258">
        <v>5133</v>
      </c>
      <c r="F582" s="258" t="s">
        <v>326</v>
      </c>
      <c r="G582" s="258">
        <v>113</v>
      </c>
      <c r="H582" s="261">
        <v>113</v>
      </c>
      <c r="I582" s="258" t="s">
        <v>14</v>
      </c>
      <c r="J582" s="258">
        <v>0</v>
      </c>
      <c r="K582" s="258">
        <v>113</v>
      </c>
      <c r="L582" s="261">
        <v>113</v>
      </c>
      <c r="M582" s="258" t="s">
        <v>14</v>
      </c>
      <c r="O582" s="258" t="str">
        <f t="shared" si="9"/>
        <v>Fusík Maik-5133</v>
      </c>
    </row>
    <row r="583" spans="1:15" ht="15">
      <c r="A583" s="258" t="s">
        <v>198</v>
      </c>
      <c r="B583" s="258">
        <v>581</v>
      </c>
      <c r="C583" s="258">
        <v>-17</v>
      </c>
      <c r="D583" s="258" t="s">
        <v>609</v>
      </c>
      <c r="E583" s="258">
        <v>4975</v>
      </c>
      <c r="F583" s="258" t="s">
        <v>364</v>
      </c>
      <c r="G583" s="258">
        <v>110</v>
      </c>
      <c r="H583" s="261">
        <v>650</v>
      </c>
      <c r="I583" s="258" t="s">
        <v>14</v>
      </c>
      <c r="J583" s="258">
        <v>0</v>
      </c>
      <c r="K583" s="258">
        <v>110</v>
      </c>
      <c r="L583" s="261">
        <v>650</v>
      </c>
      <c r="M583" s="258" t="s">
        <v>14</v>
      </c>
      <c r="O583" s="258" t="str">
        <f t="shared" si="9"/>
        <v>Promný Josef-4975</v>
      </c>
    </row>
    <row r="584" spans="1:15" ht="15">
      <c r="A584" s="258" t="s">
        <v>198</v>
      </c>
      <c r="B584" s="258">
        <v>582</v>
      </c>
      <c r="C584" s="258">
        <v>-17</v>
      </c>
      <c r="D584" s="258" t="s">
        <v>913</v>
      </c>
      <c r="E584" s="258">
        <v>827</v>
      </c>
      <c r="F584" s="258" t="s">
        <v>265</v>
      </c>
      <c r="G584" s="258">
        <v>106</v>
      </c>
      <c r="H584" s="261">
        <v>1984</v>
      </c>
      <c r="I584" s="258" t="s">
        <v>14</v>
      </c>
      <c r="J584" s="258">
        <v>0</v>
      </c>
      <c r="K584" s="258">
        <v>106</v>
      </c>
      <c r="L584" s="261">
        <v>1984</v>
      </c>
      <c r="M584" s="258" t="s">
        <v>14</v>
      </c>
      <c r="O584" s="258" t="str">
        <f t="shared" si="9"/>
        <v>Hron Jiří-827</v>
      </c>
    </row>
    <row r="585" spans="1:15" ht="15">
      <c r="A585" s="258" t="s">
        <v>198</v>
      </c>
      <c r="B585" s="258">
        <v>583</v>
      </c>
      <c r="C585" s="258">
        <v>-17</v>
      </c>
      <c r="D585" s="258" t="s">
        <v>716</v>
      </c>
      <c r="E585" s="258">
        <v>2889</v>
      </c>
      <c r="F585" s="258" t="s">
        <v>209</v>
      </c>
      <c r="G585" s="258">
        <v>106</v>
      </c>
      <c r="H585" s="261">
        <v>1104</v>
      </c>
      <c r="I585" s="258" t="s">
        <v>14</v>
      </c>
      <c r="J585" s="258">
        <v>0</v>
      </c>
      <c r="K585" s="258">
        <v>106</v>
      </c>
      <c r="L585" s="261">
        <v>1104</v>
      </c>
      <c r="M585" s="258" t="s">
        <v>14</v>
      </c>
      <c r="O585" s="258" t="str">
        <f t="shared" si="9"/>
        <v>Wawrosz Petr-2889</v>
      </c>
    </row>
    <row r="586" spans="1:15" ht="15">
      <c r="A586" s="258" t="s">
        <v>198</v>
      </c>
      <c r="B586" s="258">
        <v>584</v>
      </c>
      <c r="C586" s="258">
        <v>-17</v>
      </c>
      <c r="D586" s="258" t="s">
        <v>1073</v>
      </c>
      <c r="E586" s="258">
        <v>2421</v>
      </c>
      <c r="F586" s="258" t="s">
        <v>202</v>
      </c>
      <c r="G586" s="258">
        <v>105</v>
      </c>
      <c r="H586" s="261">
        <v>680</v>
      </c>
      <c r="I586" s="258" t="s">
        <v>14</v>
      </c>
      <c r="J586" s="258">
        <v>0</v>
      </c>
      <c r="K586" s="258">
        <v>105</v>
      </c>
      <c r="L586" s="261">
        <v>680</v>
      </c>
      <c r="M586" s="258" t="s">
        <v>14</v>
      </c>
      <c r="O586" s="258" t="str">
        <f t="shared" si="9"/>
        <v>Obst Bruno-2421</v>
      </c>
    </row>
    <row r="587" spans="1:15" ht="15">
      <c r="A587" s="258" t="s">
        <v>198</v>
      </c>
      <c r="B587" s="258">
        <v>585</v>
      </c>
      <c r="C587" s="258">
        <v>-17</v>
      </c>
      <c r="D587" s="258" t="s">
        <v>887</v>
      </c>
      <c r="E587" s="258">
        <v>5170</v>
      </c>
      <c r="F587" s="258" t="s">
        <v>617</v>
      </c>
      <c r="G587" s="258">
        <v>105</v>
      </c>
      <c r="H587" s="261">
        <v>280</v>
      </c>
      <c r="I587" s="258" t="s">
        <v>14</v>
      </c>
      <c r="J587" s="258">
        <v>0</v>
      </c>
      <c r="K587" s="258">
        <v>105</v>
      </c>
      <c r="L587" s="261">
        <v>280</v>
      </c>
      <c r="M587" s="258" t="s">
        <v>14</v>
      </c>
      <c r="O587" s="258" t="str">
        <f t="shared" si="9"/>
        <v>Jakeš Martin-5170</v>
      </c>
    </row>
    <row r="588" spans="1:15" ht="15">
      <c r="A588" s="258" t="s">
        <v>198</v>
      </c>
      <c r="B588" s="258">
        <v>586</v>
      </c>
      <c r="C588" s="258">
        <v>-17</v>
      </c>
      <c r="D588" s="258" t="s">
        <v>1095</v>
      </c>
      <c r="E588" s="258">
        <v>4473</v>
      </c>
      <c r="F588" s="258" t="s">
        <v>261</v>
      </c>
      <c r="G588" s="258">
        <v>105</v>
      </c>
      <c r="H588" s="258">
        <v>588</v>
      </c>
      <c r="I588" s="258" t="s">
        <v>14</v>
      </c>
      <c r="J588" s="258">
        <v>0</v>
      </c>
      <c r="K588" s="258">
        <v>105</v>
      </c>
      <c r="L588" s="258">
        <v>588</v>
      </c>
      <c r="M588" s="258" t="s">
        <v>14</v>
      </c>
      <c r="O588" s="258" t="str">
        <f t="shared" si="9"/>
        <v>Kubát Václav-4473</v>
      </c>
    </row>
    <row r="589" spans="1:15" ht="15">
      <c r="A589" s="258" t="s">
        <v>198</v>
      </c>
      <c r="B589" s="258">
        <v>587</v>
      </c>
      <c r="C589" s="258">
        <v>-17</v>
      </c>
      <c r="D589" s="258" t="s">
        <v>696</v>
      </c>
      <c r="E589" s="258">
        <v>4973</v>
      </c>
      <c r="F589" s="258" t="s">
        <v>248</v>
      </c>
      <c r="G589" s="258">
        <v>100</v>
      </c>
      <c r="H589" s="261">
        <v>178</v>
      </c>
      <c r="I589" s="258" t="s">
        <v>14</v>
      </c>
      <c r="J589" s="258">
        <v>0</v>
      </c>
      <c r="K589" s="258">
        <v>100</v>
      </c>
      <c r="L589" s="261">
        <v>178</v>
      </c>
      <c r="M589" s="258" t="s">
        <v>14</v>
      </c>
      <c r="O589" s="258" t="str">
        <f t="shared" si="9"/>
        <v>Sýkora Jiří-4973</v>
      </c>
    </row>
    <row r="590" spans="1:15" ht="15">
      <c r="A590" s="258" t="s">
        <v>198</v>
      </c>
      <c r="B590" s="258">
        <v>588</v>
      </c>
      <c r="C590" s="258">
        <v>-16</v>
      </c>
      <c r="D590" s="258" t="s">
        <v>700</v>
      </c>
      <c r="E590" s="258">
        <v>1764</v>
      </c>
      <c r="F590" s="258" t="s">
        <v>213</v>
      </c>
      <c r="G590" s="258">
        <v>100</v>
      </c>
      <c r="H590" s="261">
        <v>1863</v>
      </c>
      <c r="I590" s="258" t="s">
        <v>14</v>
      </c>
      <c r="J590" s="258">
        <v>0</v>
      </c>
      <c r="K590" s="258">
        <v>100</v>
      </c>
      <c r="L590" s="261">
        <v>1863</v>
      </c>
      <c r="M590" s="258" t="s">
        <v>14</v>
      </c>
      <c r="O590" s="258" t="str">
        <f t="shared" si="9"/>
        <v>Koláček Kryštof-1764</v>
      </c>
    </row>
    <row r="591" spans="1:15" ht="15">
      <c r="A591" s="258" t="s">
        <v>198</v>
      </c>
      <c r="B591" s="258">
        <v>589</v>
      </c>
      <c r="C591" s="258">
        <v>-18</v>
      </c>
      <c r="D591" s="258" t="s">
        <v>567</v>
      </c>
      <c r="E591" s="258">
        <v>1654</v>
      </c>
      <c r="F591" s="258" t="s">
        <v>438</v>
      </c>
      <c r="G591" s="258">
        <v>100</v>
      </c>
      <c r="H591" s="261">
        <v>1890</v>
      </c>
      <c r="I591" s="258" t="s">
        <v>14</v>
      </c>
      <c r="J591" s="258">
        <v>0</v>
      </c>
      <c r="K591" s="258">
        <v>100</v>
      </c>
      <c r="L591" s="261">
        <v>1890</v>
      </c>
      <c r="M591" s="258" t="s">
        <v>14</v>
      </c>
      <c r="O591" s="258" t="str">
        <f t="shared" si="9"/>
        <v>Karbus Michal-1654</v>
      </c>
    </row>
    <row r="592" spans="1:15" ht="15">
      <c r="A592" s="258" t="s">
        <v>198</v>
      </c>
      <c r="B592" s="258">
        <v>590</v>
      </c>
      <c r="C592" s="258">
        <v>-17</v>
      </c>
      <c r="D592" s="258" t="s">
        <v>710</v>
      </c>
      <c r="E592" s="258">
        <v>4068</v>
      </c>
      <c r="F592" s="258" t="s">
        <v>395</v>
      </c>
      <c r="G592" s="258">
        <v>98</v>
      </c>
      <c r="H592" s="258">
        <v>936</v>
      </c>
      <c r="I592" s="258" t="s">
        <v>14</v>
      </c>
      <c r="J592" s="258">
        <v>0</v>
      </c>
      <c r="K592" s="258">
        <v>98</v>
      </c>
      <c r="L592" s="258">
        <v>936</v>
      </c>
      <c r="M592" s="258" t="s">
        <v>14</v>
      </c>
      <c r="O592" s="258" t="str">
        <f t="shared" si="9"/>
        <v>Beksa Martin-4068</v>
      </c>
    </row>
    <row r="593" spans="1:15" ht="15">
      <c r="A593" s="258" t="s">
        <v>198</v>
      </c>
      <c r="B593" s="258">
        <v>591</v>
      </c>
      <c r="C593" s="258">
        <v>-17</v>
      </c>
      <c r="D593" s="258" t="s">
        <v>625</v>
      </c>
      <c r="E593" s="258">
        <v>4730</v>
      </c>
      <c r="F593" s="258" t="s">
        <v>345</v>
      </c>
      <c r="G593" s="258">
        <v>98</v>
      </c>
      <c r="H593" s="258">
        <v>1001</v>
      </c>
      <c r="I593" s="258" t="s">
        <v>14</v>
      </c>
      <c r="J593" s="258">
        <v>0</v>
      </c>
      <c r="K593" s="258">
        <v>98</v>
      </c>
      <c r="L593" s="258">
        <v>1001</v>
      </c>
      <c r="M593" s="258" t="s">
        <v>14</v>
      </c>
      <c r="O593" s="258" t="str">
        <f t="shared" si="9"/>
        <v>Glöckner Radim-4730</v>
      </c>
    </row>
    <row r="594" spans="1:15" ht="15">
      <c r="A594" s="258" t="s">
        <v>198</v>
      </c>
      <c r="B594" s="258">
        <v>592</v>
      </c>
      <c r="C594" s="258">
        <v>-17</v>
      </c>
      <c r="D594" s="258" t="s">
        <v>907</v>
      </c>
      <c r="E594" s="258">
        <v>5216</v>
      </c>
      <c r="F594" s="258" t="s">
        <v>267</v>
      </c>
      <c r="G594" s="258">
        <v>98</v>
      </c>
      <c r="H594" s="258">
        <v>173</v>
      </c>
      <c r="I594" s="258" t="s">
        <v>14</v>
      </c>
      <c r="J594" s="258">
        <v>0</v>
      </c>
      <c r="K594" s="258">
        <v>98</v>
      </c>
      <c r="L594" s="258">
        <v>173</v>
      </c>
      <c r="M594" s="258" t="s">
        <v>14</v>
      </c>
      <c r="O594" s="258" t="str">
        <f t="shared" si="9"/>
        <v>Hegr David-5216</v>
      </c>
    </row>
    <row r="595" spans="1:15" ht="15">
      <c r="A595" s="258" t="s">
        <v>198</v>
      </c>
      <c r="B595" s="258">
        <v>593</v>
      </c>
      <c r="C595" s="258">
        <v>-17</v>
      </c>
      <c r="D595" s="258" t="s">
        <v>715</v>
      </c>
      <c r="E595" s="258">
        <v>4864</v>
      </c>
      <c r="F595" s="258" t="s">
        <v>323</v>
      </c>
      <c r="G595" s="258">
        <v>90</v>
      </c>
      <c r="H595" s="261">
        <v>400</v>
      </c>
      <c r="I595" s="258" t="s">
        <v>14</v>
      </c>
      <c r="J595" s="258">
        <v>0</v>
      </c>
      <c r="K595" s="258">
        <v>90</v>
      </c>
      <c r="L595" s="261">
        <v>400</v>
      </c>
      <c r="M595" s="258" t="s">
        <v>14</v>
      </c>
      <c r="O595" s="258" t="str">
        <f t="shared" si="9"/>
        <v>Kupec Ján-4864</v>
      </c>
    </row>
    <row r="596" spans="1:15" ht="15">
      <c r="A596" s="258" t="s">
        <v>198</v>
      </c>
      <c r="B596" s="258">
        <v>594</v>
      </c>
      <c r="C596" s="258">
        <v>-17</v>
      </c>
      <c r="D596" s="258" t="s">
        <v>856</v>
      </c>
      <c r="E596" s="258">
        <v>5021</v>
      </c>
      <c r="F596" s="258" t="s">
        <v>153</v>
      </c>
      <c r="G596" s="258">
        <v>90</v>
      </c>
      <c r="H596" s="258">
        <v>934</v>
      </c>
      <c r="I596" s="258" t="s">
        <v>14</v>
      </c>
      <c r="J596" s="258">
        <v>434</v>
      </c>
      <c r="K596" s="258">
        <v>90</v>
      </c>
      <c r="L596" s="258">
        <v>500</v>
      </c>
      <c r="M596" s="258" t="s">
        <v>14</v>
      </c>
      <c r="O596" s="258" t="str">
        <f t="shared" si="9"/>
        <v>Juřička Milan-5021</v>
      </c>
    </row>
    <row r="597" spans="1:15" ht="15">
      <c r="A597" s="258" t="s">
        <v>198</v>
      </c>
      <c r="B597" s="258">
        <v>595</v>
      </c>
      <c r="C597" s="258">
        <v>-17</v>
      </c>
      <c r="D597" s="258" t="s">
        <v>1070</v>
      </c>
      <c r="E597" s="258">
        <v>5163</v>
      </c>
      <c r="F597" s="258" t="s">
        <v>222</v>
      </c>
      <c r="G597" s="258">
        <v>90</v>
      </c>
      <c r="H597" s="258">
        <v>90</v>
      </c>
      <c r="I597" s="258" t="s">
        <v>14</v>
      </c>
      <c r="J597" s="258">
        <v>0</v>
      </c>
      <c r="K597" s="258">
        <v>90</v>
      </c>
      <c r="L597" s="258">
        <v>90</v>
      </c>
      <c r="M597" s="258" t="s">
        <v>14</v>
      </c>
      <c r="O597" s="258" t="str">
        <f t="shared" si="9"/>
        <v>Valenta Tomáš-5163</v>
      </c>
    </row>
    <row r="598" spans="1:15" ht="15">
      <c r="A598" s="258" t="s">
        <v>198</v>
      </c>
      <c r="B598" s="258">
        <v>596</v>
      </c>
      <c r="C598" s="258">
        <v>-17</v>
      </c>
      <c r="D598" s="258" t="s">
        <v>674</v>
      </c>
      <c r="E598" s="258">
        <v>1241</v>
      </c>
      <c r="F598" s="258" t="s">
        <v>277</v>
      </c>
      <c r="G598" s="258">
        <v>90</v>
      </c>
      <c r="H598" s="258">
        <v>1236</v>
      </c>
      <c r="I598" s="258" t="s">
        <v>14</v>
      </c>
      <c r="J598" s="258">
        <v>0</v>
      </c>
      <c r="K598" s="258">
        <v>90</v>
      </c>
      <c r="L598" s="258">
        <v>1236</v>
      </c>
      <c r="M598" s="258" t="s">
        <v>14</v>
      </c>
      <c r="O598" s="258" t="str">
        <f t="shared" si="9"/>
        <v>Segeč Karol-1241</v>
      </c>
    </row>
    <row r="599" spans="1:15" ht="15">
      <c r="A599" s="258" t="s">
        <v>198</v>
      </c>
      <c r="B599" s="258">
        <v>597</v>
      </c>
      <c r="C599" s="258">
        <v>-17</v>
      </c>
      <c r="D599" s="258" t="s">
        <v>672</v>
      </c>
      <c r="E599" s="258">
        <v>4662</v>
      </c>
      <c r="F599" s="258" t="s">
        <v>357</v>
      </c>
      <c r="G599" s="258">
        <v>83</v>
      </c>
      <c r="H599" s="258">
        <v>691</v>
      </c>
      <c r="I599" s="258" t="s">
        <v>14</v>
      </c>
      <c r="J599" s="258">
        <v>0</v>
      </c>
      <c r="K599" s="258">
        <v>83</v>
      </c>
      <c r="L599" s="258">
        <v>691</v>
      </c>
      <c r="M599" s="258" t="s">
        <v>14</v>
      </c>
      <c r="O599" s="258" t="str">
        <f t="shared" si="9"/>
        <v>Bulva Michal-4662</v>
      </c>
    </row>
    <row r="600" spans="1:15" ht="15">
      <c r="A600" s="258" t="s">
        <v>198</v>
      </c>
      <c r="B600" s="258">
        <v>598</v>
      </c>
      <c r="C600" s="258">
        <v>-17</v>
      </c>
      <c r="D600" s="258" t="s">
        <v>685</v>
      </c>
      <c r="E600" s="258">
        <v>2186</v>
      </c>
      <c r="F600" s="258" t="s">
        <v>293</v>
      </c>
      <c r="G600" s="258">
        <v>80</v>
      </c>
      <c r="H600" s="258">
        <v>3096</v>
      </c>
      <c r="I600" s="258" t="s">
        <v>14</v>
      </c>
      <c r="J600" s="258">
        <v>0</v>
      </c>
      <c r="K600" s="258">
        <v>80</v>
      </c>
      <c r="L600" s="258">
        <v>3096</v>
      </c>
      <c r="M600" s="258" t="s">
        <v>14</v>
      </c>
      <c r="O600" s="258" t="str">
        <f t="shared" si="9"/>
        <v>Masopust Petr-2186</v>
      </c>
    </row>
    <row r="601" spans="1:15" ht="15">
      <c r="A601" s="258" t="s">
        <v>198</v>
      </c>
      <c r="B601" s="258">
        <v>599</v>
      </c>
      <c r="C601" s="258">
        <v>-309</v>
      </c>
      <c r="D601" s="258" t="s">
        <v>691</v>
      </c>
      <c r="E601" s="258">
        <v>4010</v>
      </c>
      <c r="F601" s="258" t="s">
        <v>248</v>
      </c>
      <c r="G601" s="258">
        <v>80</v>
      </c>
      <c r="H601" s="258">
        <v>1768</v>
      </c>
      <c r="I601" s="258" t="s">
        <v>14</v>
      </c>
      <c r="J601" s="258">
        <v>733</v>
      </c>
      <c r="K601" s="258">
        <v>80</v>
      </c>
      <c r="L601" s="258">
        <v>1035</v>
      </c>
      <c r="M601" s="258" t="s">
        <v>14</v>
      </c>
      <c r="O601" s="258" t="str">
        <f t="shared" si="9"/>
        <v>Holzbauer Jan-4010</v>
      </c>
    </row>
    <row r="602" spans="1:15" ht="15">
      <c r="A602" s="258" t="s">
        <v>198</v>
      </c>
      <c r="B602" s="258">
        <v>600</v>
      </c>
      <c r="C602" s="258">
        <v>-18</v>
      </c>
      <c r="D602" s="258" t="s">
        <v>666</v>
      </c>
      <c r="E602" s="258">
        <v>3887</v>
      </c>
      <c r="F602" s="258" t="s">
        <v>228</v>
      </c>
      <c r="G602" s="258">
        <v>80</v>
      </c>
      <c r="H602" s="258">
        <v>1360</v>
      </c>
      <c r="I602" s="258" t="s">
        <v>14</v>
      </c>
      <c r="J602" s="258">
        <v>0</v>
      </c>
      <c r="K602" s="258">
        <v>80</v>
      </c>
      <c r="L602" s="258">
        <v>1360</v>
      </c>
      <c r="M602" s="258" t="s">
        <v>14</v>
      </c>
      <c r="O602" s="258" t="str">
        <f t="shared" si="9"/>
        <v>Maňas Petr-3887</v>
      </c>
    </row>
    <row r="603" spans="1:15" ht="15">
      <c r="A603" s="258" t="s">
        <v>198</v>
      </c>
      <c r="B603" s="258">
        <v>601</v>
      </c>
      <c r="C603" s="258">
        <v>-18</v>
      </c>
      <c r="D603" s="258" t="s">
        <v>1096</v>
      </c>
      <c r="E603" s="258">
        <v>3245</v>
      </c>
      <c r="F603" s="258" t="s">
        <v>293</v>
      </c>
      <c r="G603" s="258">
        <v>76</v>
      </c>
      <c r="H603" s="258">
        <v>114</v>
      </c>
      <c r="I603" s="258" t="s">
        <v>14</v>
      </c>
      <c r="J603" s="258">
        <v>0</v>
      </c>
      <c r="K603" s="258">
        <v>76</v>
      </c>
      <c r="L603" s="258">
        <v>114</v>
      </c>
      <c r="M603" s="258" t="s">
        <v>14</v>
      </c>
      <c r="O603" s="258" t="str">
        <f t="shared" si="9"/>
        <v>Jirková Jana-3245</v>
      </c>
    </row>
    <row r="604" spans="1:15" ht="15">
      <c r="A604" s="258" t="s">
        <v>198</v>
      </c>
      <c r="B604" s="258">
        <v>602</v>
      </c>
      <c r="C604" s="258">
        <v>-18</v>
      </c>
      <c r="D604" s="258" t="s">
        <v>895</v>
      </c>
      <c r="E604" s="258">
        <v>5173</v>
      </c>
      <c r="F604" s="258" t="s">
        <v>321</v>
      </c>
      <c r="G604" s="258">
        <v>76</v>
      </c>
      <c r="H604" s="258">
        <v>189</v>
      </c>
      <c r="I604" s="258" t="s">
        <v>14</v>
      </c>
      <c r="J604" s="258">
        <v>0</v>
      </c>
      <c r="K604" s="258">
        <v>76</v>
      </c>
      <c r="L604" s="258">
        <v>189</v>
      </c>
      <c r="M604" s="258" t="s">
        <v>14</v>
      </c>
      <c r="O604" s="258" t="str">
        <f t="shared" si="9"/>
        <v>Pajer Tomáš-5173</v>
      </c>
    </row>
    <row r="605" spans="1:15" ht="15">
      <c r="A605" s="258" t="s">
        <v>198</v>
      </c>
      <c r="B605" s="258">
        <v>603</v>
      </c>
      <c r="C605" s="258">
        <v>-18</v>
      </c>
      <c r="D605" s="258" t="s">
        <v>446</v>
      </c>
      <c r="E605" s="258">
        <v>4860</v>
      </c>
      <c r="F605" s="258" t="s">
        <v>337</v>
      </c>
      <c r="G605" s="258">
        <v>76</v>
      </c>
      <c r="H605" s="258">
        <v>1102</v>
      </c>
      <c r="I605" s="258" t="s">
        <v>14</v>
      </c>
      <c r="J605" s="258">
        <v>0</v>
      </c>
      <c r="K605" s="258">
        <v>76</v>
      </c>
      <c r="L605" s="258">
        <v>1102</v>
      </c>
      <c r="M605" s="258" t="s">
        <v>14</v>
      </c>
      <c r="O605" s="258" t="str">
        <f t="shared" si="9"/>
        <v>Vrbka Matěj-4860</v>
      </c>
    </row>
    <row r="606" spans="1:15" ht="15">
      <c r="A606" s="258" t="s">
        <v>198</v>
      </c>
      <c r="B606" s="258">
        <v>604</v>
      </c>
      <c r="C606" s="258">
        <v>-18</v>
      </c>
      <c r="D606" s="258" t="s">
        <v>702</v>
      </c>
      <c r="E606" s="258">
        <v>4720</v>
      </c>
      <c r="F606" s="258" t="s">
        <v>205</v>
      </c>
      <c r="G606" s="258">
        <v>75</v>
      </c>
      <c r="H606" s="258">
        <v>745</v>
      </c>
      <c r="I606" s="258" t="s">
        <v>14</v>
      </c>
      <c r="J606" s="258">
        <v>0</v>
      </c>
      <c r="K606" s="258">
        <v>75</v>
      </c>
      <c r="L606" s="258">
        <v>745</v>
      </c>
      <c r="M606" s="258" t="s">
        <v>14</v>
      </c>
      <c r="O606" s="258" t="str">
        <f t="shared" si="9"/>
        <v>Křen Radek-4720</v>
      </c>
    </row>
    <row r="607" spans="1:15" ht="15">
      <c r="A607" s="258" t="s">
        <v>198</v>
      </c>
      <c r="B607" s="258">
        <v>605</v>
      </c>
      <c r="C607" s="258">
        <v>-17</v>
      </c>
      <c r="D607" s="258" t="s">
        <v>885</v>
      </c>
      <c r="E607" s="258">
        <v>5177</v>
      </c>
      <c r="F607" s="258" t="s">
        <v>321</v>
      </c>
      <c r="G607" s="258">
        <v>75</v>
      </c>
      <c r="H607" s="261">
        <v>270</v>
      </c>
      <c r="I607" s="258" t="s">
        <v>14</v>
      </c>
      <c r="J607" s="258">
        <v>0</v>
      </c>
      <c r="K607" s="258">
        <v>75</v>
      </c>
      <c r="L607" s="261">
        <v>270</v>
      </c>
      <c r="M607" s="258" t="s">
        <v>14</v>
      </c>
      <c r="O607" s="258" t="str">
        <f t="shared" si="9"/>
        <v>Pavlík David -5177</v>
      </c>
    </row>
    <row r="608" spans="1:15" ht="15">
      <c r="A608" s="258" t="s">
        <v>198</v>
      </c>
      <c r="B608" s="258">
        <v>606</v>
      </c>
      <c r="C608" s="258">
        <v>-19</v>
      </c>
      <c r="D608" s="258" t="s">
        <v>917</v>
      </c>
      <c r="E608" s="258">
        <v>5169</v>
      </c>
      <c r="F608" s="258" t="s">
        <v>241</v>
      </c>
      <c r="G608" s="258">
        <v>75</v>
      </c>
      <c r="H608" s="258">
        <v>113</v>
      </c>
      <c r="I608" s="258" t="s">
        <v>14</v>
      </c>
      <c r="J608" s="258">
        <v>0</v>
      </c>
      <c r="K608" s="258">
        <v>75</v>
      </c>
      <c r="L608" s="258">
        <v>113</v>
      </c>
      <c r="M608" s="258" t="s">
        <v>14</v>
      </c>
      <c r="O608" s="258" t="str">
        <f t="shared" si="9"/>
        <v>Dvořák David -5169</v>
      </c>
    </row>
    <row r="609" spans="1:15" ht="15">
      <c r="A609" s="258" t="s">
        <v>198</v>
      </c>
      <c r="B609" s="258">
        <v>607</v>
      </c>
      <c r="C609" s="258">
        <v>-18</v>
      </c>
      <c r="D609" s="258" t="s">
        <v>911</v>
      </c>
      <c r="E609" s="258">
        <v>838</v>
      </c>
      <c r="F609" s="258" t="s">
        <v>267</v>
      </c>
      <c r="G609" s="258">
        <v>75</v>
      </c>
      <c r="H609" s="261">
        <v>698</v>
      </c>
      <c r="I609" s="258" t="s">
        <v>14</v>
      </c>
      <c r="J609" s="258">
        <v>0</v>
      </c>
      <c r="K609" s="258">
        <v>75</v>
      </c>
      <c r="L609" s="261">
        <v>698</v>
      </c>
      <c r="M609" s="258" t="s">
        <v>14</v>
      </c>
      <c r="O609" s="258" t="str">
        <f t="shared" si="9"/>
        <v>Hruška Jaroslav-838</v>
      </c>
    </row>
    <row r="610" spans="1:15" ht="15">
      <c r="A610" s="258" t="s">
        <v>198</v>
      </c>
      <c r="B610" s="258">
        <v>608</v>
      </c>
      <c r="C610" s="258">
        <v>-18</v>
      </c>
      <c r="D610" s="258" t="s">
        <v>645</v>
      </c>
      <c r="E610" s="258">
        <v>254</v>
      </c>
      <c r="F610" s="258" t="s">
        <v>364</v>
      </c>
      <c r="G610" s="258">
        <v>75</v>
      </c>
      <c r="H610" s="261">
        <v>270</v>
      </c>
      <c r="I610" s="258" t="s">
        <v>14</v>
      </c>
      <c r="J610" s="258">
        <v>0</v>
      </c>
      <c r="K610" s="258">
        <v>75</v>
      </c>
      <c r="L610" s="261">
        <v>270</v>
      </c>
      <c r="M610" s="258" t="s">
        <v>14</v>
      </c>
      <c r="O610" s="258" t="str">
        <f t="shared" si="9"/>
        <v>Cienciala Lubomír-254</v>
      </c>
    </row>
    <row r="611" spans="1:15" ht="15">
      <c r="A611" s="258" t="s">
        <v>198</v>
      </c>
      <c r="B611" s="258">
        <v>609</v>
      </c>
      <c r="C611" s="258">
        <v>-16</v>
      </c>
      <c r="D611" s="258" t="s">
        <v>657</v>
      </c>
      <c r="E611" s="258">
        <v>1212</v>
      </c>
      <c r="F611" s="258" t="s">
        <v>579</v>
      </c>
      <c r="G611" s="258">
        <v>62</v>
      </c>
      <c r="H611" s="258">
        <v>1197</v>
      </c>
      <c r="I611" s="258" t="s">
        <v>14</v>
      </c>
      <c r="J611" s="258">
        <v>0</v>
      </c>
      <c r="K611" s="258">
        <v>62</v>
      </c>
      <c r="L611" s="258">
        <v>1197</v>
      </c>
      <c r="M611" s="258" t="s">
        <v>14</v>
      </c>
      <c r="O611" s="258" t="str">
        <f t="shared" si="9"/>
        <v>Říha Miroslav-1212</v>
      </c>
    </row>
    <row r="612" spans="1:15" ht="15">
      <c r="A612" s="258" t="s">
        <v>198</v>
      </c>
      <c r="B612" s="258">
        <v>610</v>
      </c>
      <c r="C612" s="258">
        <v>-18</v>
      </c>
      <c r="D612" s="258" t="s">
        <v>651</v>
      </c>
      <c r="E612" s="258">
        <v>4212</v>
      </c>
      <c r="F612" s="258" t="s">
        <v>255</v>
      </c>
      <c r="G612" s="258">
        <v>62</v>
      </c>
      <c r="H612" s="258">
        <v>484</v>
      </c>
      <c r="I612" s="258" t="s">
        <v>14</v>
      </c>
      <c r="J612" s="258">
        <v>0</v>
      </c>
      <c r="K612" s="258">
        <v>62</v>
      </c>
      <c r="L612" s="258">
        <v>484</v>
      </c>
      <c r="M612" s="258" t="s">
        <v>14</v>
      </c>
      <c r="O612" s="258" t="str">
        <f t="shared" si="9"/>
        <v>Crawford Keith-4212</v>
      </c>
    </row>
    <row r="613" spans="1:15" ht="15">
      <c r="A613" s="258" t="s">
        <v>198</v>
      </c>
      <c r="B613" s="258">
        <v>611</v>
      </c>
      <c r="C613" s="258">
        <v>-12</v>
      </c>
      <c r="D613" s="258" t="s">
        <v>1074</v>
      </c>
      <c r="E613" s="258">
        <v>5217</v>
      </c>
      <c r="F613" s="258" t="s">
        <v>205</v>
      </c>
      <c r="G613" s="258">
        <v>60</v>
      </c>
      <c r="H613" s="258">
        <v>60</v>
      </c>
      <c r="I613" s="258" t="s">
        <v>14</v>
      </c>
      <c r="J613" s="258">
        <v>0</v>
      </c>
      <c r="K613" s="258">
        <v>60</v>
      </c>
      <c r="L613" s="258">
        <v>60</v>
      </c>
      <c r="M613" s="258" t="s">
        <v>14</v>
      </c>
      <c r="O613" s="258" t="str">
        <f t="shared" si="9"/>
        <v>Černý Vlastimil-5217</v>
      </c>
    </row>
    <row r="614" spans="1:15" ht="15">
      <c r="A614" s="258" t="s">
        <v>198</v>
      </c>
      <c r="B614" s="258">
        <v>612</v>
      </c>
      <c r="C614" s="258">
        <v>-12</v>
      </c>
      <c r="D614" s="258" t="s">
        <v>1075</v>
      </c>
      <c r="E614" s="258">
        <v>5288</v>
      </c>
      <c r="F614" s="258" t="s">
        <v>326</v>
      </c>
      <c r="G614" s="258">
        <v>60</v>
      </c>
      <c r="H614" s="258">
        <v>60</v>
      </c>
      <c r="I614" s="258" t="s">
        <v>14</v>
      </c>
      <c r="J614" s="258">
        <v>0</v>
      </c>
      <c r="K614" s="258">
        <v>60</v>
      </c>
      <c r="L614" s="258">
        <v>60</v>
      </c>
      <c r="M614" s="258" t="s">
        <v>14</v>
      </c>
      <c r="O614" s="258" t="str">
        <f t="shared" si="9"/>
        <v>Lerch Ivan-5288</v>
      </c>
    </row>
    <row r="615" spans="1:15" ht="15">
      <c r="A615" s="258" t="s">
        <v>198</v>
      </c>
      <c r="B615" s="258">
        <v>613</v>
      </c>
      <c r="C615" s="258">
        <v>-19</v>
      </c>
      <c r="D615" s="258" t="s">
        <v>699</v>
      </c>
      <c r="E615" s="258">
        <v>2194</v>
      </c>
      <c r="F615" s="258" t="s">
        <v>579</v>
      </c>
      <c r="G615" s="258">
        <v>60</v>
      </c>
      <c r="H615" s="258">
        <v>1270</v>
      </c>
      <c r="I615" s="258" t="s">
        <v>14</v>
      </c>
      <c r="J615" s="258">
        <v>0</v>
      </c>
      <c r="K615" s="258">
        <v>60</v>
      </c>
      <c r="L615" s="258">
        <v>1270</v>
      </c>
      <c r="M615" s="258" t="s">
        <v>14</v>
      </c>
      <c r="O615" s="258" t="str">
        <f t="shared" si="9"/>
        <v>Matějka Josef-2194</v>
      </c>
    </row>
    <row r="616" spans="1:15" ht="15">
      <c r="A616" s="258" t="s">
        <v>198</v>
      </c>
      <c r="B616" s="258">
        <v>614</v>
      </c>
      <c r="C616" s="258">
        <v>-19</v>
      </c>
      <c r="D616" s="258" t="s">
        <v>921</v>
      </c>
      <c r="E616" s="258">
        <v>121</v>
      </c>
      <c r="F616" s="258" t="s">
        <v>617</v>
      </c>
      <c r="G616" s="258">
        <v>60</v>
      </c>
      <c r="H616" s="258">
        <v>585</v>
      </c>
      <c r="I616" s="258" t="s">
        <v>14</v>
      </c>
      <c r="J616" s="258">
        <v>0</v>
      </c>
      <c r="K616" s="258">
        <v>60</v>
      </c>
      <c r="L616" s="258">
        <v>585</v>
      </c>
      <c r="M616" s="258" t="s">
        <v>14</v>
      </c>
      <c r="O616" s="258" t="str">
        <f t="shared" si="9"/>
        <v>Biálek Rostislav-121</v>
      </c>
    </row>
    <row r="617" spans="1:15" ht="15">
      <c r="A617" s="258" t="s">
        <v>198</v>
      </c>
      <c r="B617" s="258">
        <v>615</v>
      </c>
      <c r="C617" s="258">
        <v>-19</v>
      </c>
      <c r="D617" s="258" t="s">
        <v>1097</v>
      </c>
      <c r="E617" s="258">
        <v>15</v>
      </c>
      <c r="F617" s="258" t="s">
        <v>202</v>
      </c>
      <c r="G617" s="258">
        <v>60</v>
      </c>
      <c r="H617" s="261">
        <v>6550</v>
      </c>
      <c r="I617" s="258" t="s">
        <v>14</v>
      </c>
      <c r="J617" s="258">
        <v>0</v>
      </c>
      <c r="K617" s="258">
        <v>60</v>
      </c>
      <c r="L617" s="261">
        <v>6550</v>
      </c>
      <c r="M617" s="258" t="s">
        <v>14</v>
      </c>
      <c r="O617" s="258" t="str">
        <f t="shared" si="9"/>
        <v>Alexa Robert-15</v>
      </c>
    </row>
    <row r="618" spans="1:15" ht="15">
      <c r="A618" s="258" t="s">
        <v>198</v>
      </c>
      <c r="B618" s="258">
        <v>616</v>
      </c>
      <c r="C618" s="258">
        <v>-19</v>
      </c>
      <c r="D618" s="258" t="s">
        <v>1098</v>
      </c>
      <c r="E618" s="258">
        <v>3894</v>
      </c>
      <c r="F618" s="258" t="s">
        <v>282</v>
      </c>
      <c r="G618" s="258">
        <v>60</v>
      </c>
      <c r="H618" s="258">
        <v>60</v>
      </c>
      <c r="I618" s="258" t="s">
        <v>14</v>
      </c>
      <c r="J618" s="258">
        <v>0</v>
      </c>
      <c r="K618" s="258">
        <v>60</v>
      </c>
      <c r="L618" s="258">
        <v>60</v>
      </c>
      <c r="M618" s="258" t="s">
        <v>14</v>
      </c>
      <c r="O618" s="258" t="str">
        <f t="shared" si="9"/>
        <v>Sezemský Matěj-3894</v>
      </c>
    </row>
    <row r="619" spans="1:15" ht="15">
      <c r="A619" s="258" t="s">
        <v>198</v>
      </c>
      <c r="B619" s="258">
        <v>617</v>
      </c>
      <c r="C619" s="258">
        <v>-19</v>
      </c>
      <c r="D619" s="258" t="s">
        <v>501</v>
      </c>
      <c r="E619" s="258">
        <v>4019</v>
      </c>
      <c r="F619" s="258" t="s">
        <v>267</v>
      </c>
      <c r="G619" s="258">
        <v>60</v>
      </c>
      <c r="H619" s="258">
        <v>1495</v>
      </c>
      <c r="I619" s="258" t="s">
        <v>14</v>
      </c>
      <c r="J619" s="258">
        <v>0</v>
      </c>
      <c r="K619" s="258">
        <v>60</v>
      </c>
      <c r="L619" s="258">
        <v>1495</v>
      </c>
      <c r="M619" s="258" t="s">
        <v>14</v>
      </c>
      <c r="O619" s="258" t="str">
        <f t="shared" si="9"/>
        <v>Gjumija Leoš-4019</v>
      </c>
    </row>
    <row r="620" spans="1:15" ht="15">
      <c r="A620" s="258" t="s">
        <v>198</v>
      </c>
      <c r="B620" s="258">
        <v>618</v>
      </c>
      <c r="C620" s="258">
        <v>-16</v>
      </c>
      <c r="D620" s="258" t="s">
        <v>679</v>
      </c>
      <c r="E620" s="258">
        <v>1868</v>
      </c>
      <c r="F620" s="258" t="s">
        <v>579</v>
      </c>
      <c r="G620" s="258">
        <v>53</v>
      </c>
      <c r="H620" s="258">
        <v>976</v>
      </c>
      <c r="I620" s="258" t="s">
        <v>14</v>
      </c>
      <c r="J620" s="258">
        <v>0</v>
      </c>
      <c r="K620" s="258">
        <v>53</v>
      </c>
      <c r="L620" s="258">
        <v>976</v>
      </c>
      <c r="M620" s="258" t="s">
        <v>14</v>
      </c>
      <c r="O620" s="258" t="str">
        <f t="shared" si="9"/>
        <v>Kozák Oldřich-1868</v>
      </c>
    </row>
    <row r="621" spans="1:15" ht="15">
      <c r="A621" s="258" t="s">
        <v>198</v>
      </c>
      <c r="B621" s="258">
        <v>619</v>
      </c>
      <c r="C621" s="258">
        <v>-16</v>
      </c>
      <c r="D621" s="258" t="s">
        <v>701</v>
      </c>
      <c r="E621" s="258">
        <v>1524</v>
      </c>
      <c r="F621" s="258" t="s">
        <v>617</v>
      </c>
      <c r="G621" s="258">
        <v>53</v>
      </c>
      <c r="H621" s="258">
        <v>488</v>
      </c>
      <c r="I621" s="258" t="s">
        <v>14</v>
      </c>
      <c r="J621" s="258">
        <v>0</v>
      </c>
      <c r="K621" s="258">
        <v>53</v>
      </c>
      <c r="L621" s="258">
        <v>488</v>
      </c>
      <c r="M621" s="258" t="s">
        <v>14</v>
      </c>
      <c r="O621" s="258" t="str">
        <f t="shared" si="9"/>
        <v>Škuta Roman-1524</v>
      </c>
    </row>
    <row r="622" spans="1:15" ht="15">
      <c r="A622" s="258" t="s">
        <v>198</v>
      </c>
      <c r="B622" s="258">
        <v>620</v>
      </c>
      <c r="C622" s="258">
        <v>-19</v>
      </c>
      <c r="D622" s="258" t="s">
        <v>664</v>
      </c>
      <c r="E622" s="258">
        <v>4979</v>
      </c>
      <c r="F622" s="258" t="s">
        <v>364</v>
      </c>
      <c r="G622" s="258">
        <v>53</v>
      </c>
      <c r="H622" s="258">
        <v>208</v>
      </c>
      <c r="I622" s="258" t="s">
        <v>14</v>
      </c>
      <c r="J622" s="258">
        <v>0</v>
      </c>
      <c r="K622" s="258">
        <v>53</v>
      </c>
      <c r="L622" s="258">
        <v>208</v>
      </c>
      <c r="M622" s="258" t="s">
        <v>14</v>
      </c>
      <c r="O622" s="258" t="str">
        <f t="shared" si="9"/>
        <v>Janiczek Bogdan-4979</v>
      </c>
    </row>
    <row r="623" spans="1:15" ht="15">
      <c r="A623" s="258" t="s">
        <v>198</v>
      </c>
      <c r="B623" s="258">
        <v>621</v>
      </c>
      <c r="C623" s="258">
        <v>-15</v>
      </c>
      <c r="D623" s="258" t="s">
        <v>639</v>
      </c>
      <c r="E623" s="258">
        <v>4996</v>
      </c>
      <c r="F623" s="258" t="s">
        <v>282</v>
      </c>
      <c r="G623" s="258">
        <v>50</v>
      </c>
      <c r="H623" s="258">
        <v>920</v>
      </c>
      <c r="I623" s="258" t="s">
        <v>14</v>
      </c>
      <c r="J623" s="258">
        <v>0</v>
      </c>
      <c r="K623" s="258">
        <v>50</v>
      </c>
      <c r="L623" s="258">
        <v>920</v>
      </c>
      <c r="M623" s="258" t="s">
        <v>14</v>
      </c>
      <c r="O623" s="258" t="str">
        <f t="shared" si="9"/>
        <v>Jelen Michal-4996</v>
      </c>
    </row>
    <row r="624" spans="1:15" ht="15">
      <c r="A624" s="258" t="s">
        <v>198</v>
      </c>
      <c r="B624" s="258">
        <v>622</v>
      </c>
      <c r="C624" s="258">
        <v>-18</v>
      </c>
      <c r="D624" s="258" t="s">
        <v>880</v>
      </c>
      <c r="E624" s="258">
        <v>2144</v>
      </c>
      <c r="F624" s="258" t="s">
        <v>347</v>
      </c>
      <c r="G624" s="258">
        <v>50</v>
      </c>
      <c r="H624" s="258">
        <v>745</v>
      </c>
      <c r="I624" s="258" t="s">
        <v>14</v>
      </c>
      <c r="J624" s="258">
        <v>0</v>
      </c>
      <c r="K624" s="258">
        <v>50</v>
      </c>
      <c r="L624" s="258">
        <v>745</v>
      </c>
      <c r="M624" s="258" t="s">
        <v>14</v>
      </c>
      <c r="O624" s="258" t="str">
        <f t="shared" si="9"/>
        <v>Manďák Ondřej-2144</v>
      </c>
    </row>
    <row r="625" spans="1:15" ht="15">
      <c r="A625" s="258" t="s">
        <v>198</v>
      </c>
      <c r="B625" s="258">
        <v>623</v>
      </c>
      <c r="C625" s="258">
        <v>-18</v>
      </c>
      <c r="D625" s="258" t="s">
        <v>711</v>
      </c>
      <c r="E625" s="258">
        <v>2708</v>
      </c>
      <c r="F625" s="258" t="s">
        <v>345</v>
      </c>
      <c r="G625" s="258">
        <v>50</v>
      </c>
      <c r="H625" s="258">
        <v>945</v>
      </c>
      <c r="I625" s="258" t="s">
        <v>14</v>
      </c>
      <c r="J625" s="258">
        <v>0</v>
      </c>
      <c r="K625" s="258">
        <v>50</v>
      </c>
      <c r="L625" s="258">
        <v>945</v>
      </c>
      <c r="M625" s="258" t="s">
        <v>14</v>
      </c>
      <c r="O625" s="258" t="str">
        <f t="shared" si="9"/>
        <v>Valášek Petr-2708</v>
      </c>
    </row>
    <row r="626" spans="1:15" ht="15">
      <c r="A626" s="258" t="s">
        <v>198</v>
      </c>
      <c r="B626" s="258">
        <v>624</v>
      </c>
      <c r="C626" s="258">
        <v>-17</v>
      </c>
      <c r="D626" s="258" t="s">
        <v>908</v>
      </c>
      <c r="E626" s="258">
        <v>5196</v>
      </c>
      <c r="F626" s="258" t="s">
        <v>868</v>
      </c>
      <c r="G626" s="258">
        <v>45</v>
      </c>
      <c r="H626" s="258">
        <v>120</v>
      </c>
      <c r="I626" s="258" t="s">
        <v>14</v>
      </c>
      <c r="J626" s="258">
        <v>0</v>
      </c>
      <c r="K626" s="258">
        <v>45</v>
      </c>
      <c r="L626" s="258">
        <v>120</v>
      </c>
      <c r="M626" s="258" t="s">
        <v>14</v>
      </c>
      <c r="O626" s="258" t="str">
        <f t="shared" si="9"/>
        <v>Valenta Vít-5196</v>
      </c>
    </row>
    <row r="627" spans="1:15" ht="15">
      <c r="A627" s="258" t="s">
        <v>198</v>
      </c>
      <c r="B627" s="258">
        <v>625</v>
      </c>
      <c r="C627" s="258">
        <v>-17</v>
      </c>
      <c r="D627" s="258" t="s">
        <v>719</v>
      </c>
      <c r="E627" s="258">
        <v>4713</v>
      </c>
      <c r="F627" s="258" t="s">
        <v>219</v>
      </c>
      <c r="G627" s="258">
        <v>40</v>
      </c>
      <c r="H627" s="258">
        <v>138</v>
      </c>
      <c r="I627" s="258" t="s">
        <v>14</v>
      </c>
      <c r="J627" s="258">
        <v>0</v>
      </c>
      <c r="K627" s="258">
        <v>40</v>
      </c>
      <c r="L627" s="258">
        <v>138</v>
      </c>
      <c r="M627" s="258" t="s">
        <v>14</v>
      </c>
      <c r="O627" s="258" t="str">
        <f t="shared" si="9"/>
        <v>Jandek Matouš-4713</v>
      </c>
    </row>
    <row r="628" spans="1:15" ht="15">
      <c r="A628" s="258" t="s">
        <v>198</v>
      </c>
      <c r="B628" s="258">
        <v>626</v>
      </c>
      <c r="C628" s="258">
        <v>-17</v>
      </c>
      <c r="D628" s="258" t="s">
        <v>718</v>
      </c>
      <c r="E628" s="258">
        <v>4863</v>
      </c>
      <c r="F628" s="258" t="s">
        <v>323</v>
      </c>
      <c r="G628" s="258">
        <v>40</v>
      </c>
      <c r="H628" s="258">
        <v>163</v>
      </c>
      <c r="I628" s="258" t="s">
        <v>14</v>
      </c>
      <c r="J628" s="258">
        <v>0</v>
      </c>
      <c r="K628" s="258">
        <v>40</v>
      </c>
      <c r="L628" s="258">
        <v>163</v>
      </c>
      <c r="M628" s="258" t="s">
        <v>14</v>
      </c>
      <c r="O628" s="258" t="str">
        <f t="shared" si="9"/>
        <v>Pála Tomáš-4863</v>
      </c>
    </row>
    <row r="629" spans="1:15" ht="15">
      <c r="A629" s="258" t="s">
        <v>198</v>
      </c>
      <c r="B629" s="258">
        <v>627</v>
      </c>
      <c r="C629" s="258">
        <v>-17</v>
      </c>
      <c r="D629" s="258" t="s">
        <v>331</v>
      </c>
      <c r="E629" s="258">
        <v>3996</v>
      </c>
      <c r="F629" s="258" t="s">
        <v>261</v>
      </c>
      <c r="G629" s="258">
        <v>40</v>
      </c>
      <c r="H629" s="258">
        <v>2737</v>
      </c>
      <c r="I629" s="258" t="s">
        <v>14</v>
      </c>
      <c r="J629" s="258">
        <v>873</v>
      </c>
      <c r="K629" s="258">
        <v>40</v>
      </c>
      <c r="L629" s="258">
        <v>1864</v>
      </c>
      <c r="M629" s="258" t="s">
        <v>14</v>
      </c>
      <c r="O629" s="258" t="str">
        <f t="shared" si="9"/>
        <v>Popelka Stanislav-3996</v>
      </c>
    </row>
    <row r="630" spans="1:15" ht="15">
      <c r="A630" s="258" t="s">
        <v>198</v>
      </c>
      <c r="B630" s="258">
        <v>628</v>
      </c>
      <c r="C630" s="258">
        <v>-17</v>
      </c>
      <c r="D630" s="258" t="s">
        <v>1099</v>
      </c>
      <c r="E630" s="258">
        <v>3871</v>
      </c>
      <c r="F630" s="258" t="s">
        <v>493</v>
      </c>
      <c r="G630" s="258">
        <v>40</v>
      </c>
      <c r="H630" s="261">
        <v>40</v>
      </c>
      <c r="I630" s="258" t="s">
        <v>14</v>
      </c>
      <c r="J630" s="258">
        <v>0</v>
      </c>
      <c r="K630" s="258">
        <v>40</v>
      </c>
      <c r="L630" s="261">
        <v>40</v>
      </c>
      <c r="M630" s="258" t="s">
        <v>14</v>
      </c>
      <c r="O630" s="258" t="str">
        <f t="shared" si="9"/>
        <v>Martinová Michaela-3871</v>
      </c>
    </row>
    <row r="631" spans="1:15" ht="15">
      <c r="A631" s="258" t="s">
        <v>198</v>
      </c>
      <c r="B631" s="258">
        <v>629</v>
      </c>
      <c r="C631" s="258">
        <v>-17</v>
      </c>
      <c r="D631" s="258" t="s">
        <v>683</v>
      </c>
      <c r="E631" s="258">
        <v>1830</v>
      </c>
      <c r="F631" s="258" t="s">
        <v>337</v>
      </c>
      <c r="G631" s="258">
        <v>38</v>
      </c>
      <c r="H631" s="261">
        <v>526</v>
      </c>
      <c r="I631" s="258" t="s">
        <v>14</v>
      </c>
      <c r="J631" s="258">
        <v>0</v>
      </c>
      <c r="K631" s="258">
        <v>38</v>
      </c>
      <c r="L631" s="261">
        <v>526</v>
      </c>
      <c r="M631" s="258" t="s">
        <v>14</v>
      </c>
      <c r="O631" s="258" t="str">
        <f t="shared" si="9"/>
        <v>Kotala Miloš-1830</v>
      </c>
    </row>
    <row r="632" spans="1:15" ht="15">
      <c r="A632" s="258" t="s">
        <v>198</v>
      </c>
      <c r="B632" s="258">
        <v>630</v>
      </c>
      <c r="C632" s="258">
        <v>-17</v>
      </c>
      <c r="D632" s="258" t="s">
        <v>1100</v>
      </c>
      <c r="E632" s="258">
        <v>616</v>
      </c>
      <c r="F632" s="258" t="s">
        <v>326</v>
      </c>
      <c r="G632" s="258">
        <v>38</v>
      </c>
      <c r="H632" s="258">
        <v>38</v>
      </c>
      <c r="I632" s="258" t="s">
        <v>14</v>
      </c>
      <c r="J632" s="258">
        <v>0</v>
      </c>
      <c r="K632" s="258">
        <v>38</v>
      </c>
      <c r="L632" s="258">
        <v>38</v>
      </c>
      <c r="M632" s="258" t="s">
        <v>14</v>
      </c>
      <c r="O632" s="258" t="str">
        <f t="shared" si="9"/>
        <v>Grigar Martin-616</v>
      </c>
    </row>
    <row r="633" spans="1:15" ht="15">
      <c r="A633" s="258" t="s">
        <v>198</v>
      </c>
      <c r="B633" s="258">
        <v>631</v>
      </c>
      <c r="C633" s="258">
        <v>-17</v>
      </c>
      <c r="D633" s="258" t="s">
        <v>948</v>
      </c>
      <c r="E633" s="258">
        <v>4845</v>
      </c>
      <c r="F633" s="258" t="s">
        <v>228</v>
      </c>
      <c r="G633" s="258">
        <v>38</v>
      </c>
      <c r="H633" s="258">
        <v>76</v>
      </c>
      <c r="I633" s="258" t="s">
        <v>14</v>
      </c>
      <c r="J633" s="258">
        <v>0</v>
      </c>
      <c r="K633" s="258">
        <v>38</v>
      </c>
      <c r="L633" s="258">
        <v>76</v>
      </c>
      <c r="M633" s="258" t="s">
        <v>14</v>
      </c>
      <c r="O633" s="258" t="str">
        <f t="shared" si="9"/>
        <v>Linhartová Denisa-4845</v>
      </c>
    </row>
    <row r="634" spans="1:15" ht="15">
      <c r="A634" s="258" t="s">
        <v>198</v>
      </c>
      <c r="B634" s="258">
        <v>632</v>
      </c>
      <c r="C634" s="258">
        <v>-17</v>
      </c>
      <c r="D634" s="258" t="s">
        <v>902</v>
      </c>
      <c r="E634" s="258">
        <v>4171</v>
      </c>
      <c r="F634" s="258" t="s">
        <v>395</v>
      </c>
      <c r="G634" s="258">
        <v>38</v>
      </c>
      <c r="H634" s="258">
        <v>901</v>
      </c>
      <c r="I634" s="258" t="s">
        <v>14</v>
      </c>
      <c r="J634" s="258">
        <v>0</v>
      </c>
      <c r="K634" s="258">
        <v>38</v>
      </c>
      <c r="L634" s="258">
        <v>901</v>
      </c>
      <c r="M634" s="258" t="s">
        <v>14</v>
      </c>
      <c r="O634" s="258" t="str">
        <f t="shared" si="9"/>
        <v>Pustaj Radek-4171</v>
      </c>
    </row>
    <row r="635" spans="1:15" ht="15">
      <c r="A635" s="258" t="s">
        <v>198</v>
      </c>
      <c r="B635" s="258">
        <v>633</v>
      </c>
      <c r="C635" s="258">
        <v>-17</v>
      </c>
      <c r="D635" s="258" t="s">
        <v>1101</v>
      </c>
      <c r="E635" s="258">
        <v>4932</v>
      </c>
      <c r="F635" s="258" t="s">
        <v>497</v>
      </c>
      <c r="G635" s="258">
        <v>30</v>
      </c>
      <c r="H635" s="261">
        <v>75</v>
      </c>
      <c r="I635" s="258" t="s">
        <v>14</v>
      </c>
      <c r="J635" s="258">
        <v>0</v>
      </c>
      <c r="K635" s="258">
        <v>30</v>
      </c>
      <c r="L635" s="261">
        <v>75</v>
      </c>
      <c r="M635" s="258" t="s">
        <v>14</v>
      </c>
      <c r="O635" s="258" t="str">
        <f t="shared" si="9"/>
        <v>Hantl Aleš-4932</v>
      </c>
    </row>
    <row r="636" spans="1:15" ht="15">
      <c r="A636" s="258" t="s">
        <v>198</v>
      </c>
      <c r="B636" s="258">
        <v>634</v>
      </c>
      <c r="C636" s="258">
        <v>-16</v>
      </c>
      <c r="D636" s="258" t="s">
        <v>922</v>
      </c>
      <c r="E636" s="258">
        <v>5210</v>
      </c>
      <c r="F636" s="258" t="s">
        <v>619</v>
      </c>
      <c r="G636" s="258">
        <v>30</v>
      </c>
      <c r="H636" s="258">
        <v>50</v>
      </c>
      <c r="I636" s="258" t="s">
        <v>14</v>
      </c>
      <c r="J636" s="258">
        <v>0</v>
      </c>
      <c r="K636" s="258">
        <v>30</v>
      </c>
      <c r="L636" s="258">
        <v>50</v>
      </c>
      <c r="M636" s="258" t="s">
        <v>14</v>
      </c>
      <c r="O636" s="258" t="str">
        <f t="shared" si="9"/>
        <v>Šťastný Vaclav-5210</v>
      </c>
    </row>
    <row r="637" spans="1:15" ht="15">
      <c r="A637" s="258" t="s">
        <v>198</v>
      </c>
      <c r="B637" s="258">
        <v>635</v>
      </c>
      <c r="C637" s="258">
        <v>-18</v>
      </c>
      <c r="D637" s="258" t="s">
        <v>1078</v>
      </c>
      <c r="E637" s="258">
        <v>5115</v>
      </c>
      <c r="F637" s="258" t="s">
        <v>364</v>
      </c>
      <c r="G637" s="258">
        <v>30</v>
      </c>
      <c r="H637" s="261">
        <v>30</v>
      </c>
      <c r="I637" s="258" t="s">
        <v>14</v>
      </c>
      <c r="J637" s="258">
        <v>0</v>
      </c>
      <c r="K637" s="258">
        <v>30</v>
      </c>
      <c r="L637" s="261">
        <v>30</v>
      </c>
      <c r="M637" s="258" t="s">
        <v>14</v>
      </c>
      <c r="O637" s="258" t="str">
        <f t="shared" si="9"/>
        <v>Sikora Bohdan-5115</v>
      </c>
    </row>
    <row r="638" spans="1:15" ht="15">
      <c r="A638" s="258" t="s">
        <v>198</v>
      </c>
      <c r="B638" s="258">
        <v>636</v>
      </c>
      <c r="C638" s="258">
        <v>-17</v>
      </c>
      <c r="D638" s="258" t="s">
        <v>920</v>
      </c>
      <c r="E638" s="258">
        <v>5256</v>
      </c>
      <c r="F638" s="258" t="s">
        <v>326</v>
      </c>
      <c r="G638" s="258">
        <v>30</v>
      </c>
      <c r="H638" s="258">
        <v>60</v>
      </c>
      <c r="I638" s="258" t="s">
        <v>14</v>
      </c>
      <c r="J638" s="258">
        <v>0</v>
      </c>
      <c r="K638" s="258">
        <v>30</v>
      </c>
      <c r="L638" s="258">
        <v>60</v>
      </c>
      <c r="M638" s="258" t="s">
        <v>14</v>
      </c>
      <c r="O638" s="258" t="str">
        <f t="shared" si="9"/>
        <v>Žák Zdeněk-5256</v>
      </c>
    </row>
    <row r="639" spans="1:15" ht="15">
      <c r="A639" s="258" t="s">
        <v>198</v>
      </c>
      <c r="B639" s="258">
        <v>637</v>
      </c>
      <c r="C639" s="258">
        <v>-17</v>
      </c>
      <c r="D639" s="258" t="s">
        <v>910</v>
      </c>
      <c r="E639" s="258">
        <v>5258</v>
      </c>
      <c r="F639" s="258" t="s">
        <v>438</v>
      </c>
      <c r="G639" s="258">
        <v>30</v>
      </c>
      <c r="H639" s="261">
        <v>90</v>
      </c>
      <c r="I639" s="258" t="s">
        <v>14</v>
      </c>
      <c r="J639" s="258">
        <v>0</v>
      </c>
      <c r="K639" s="258">
        <v>30</v>
      </c>
      <c r="L639" s="261">
        <v>90</v>
      </c>
      <c r="M639" s="258" t="s">
        <v>14</v>
      </c>
      <c r="O639" s="258" t="str">
        <f t="shared" si="9"/>
        <v>Protiva Pavel-5258</v>
      </c>
    </row>
    <row r="640" spans="1:15" ht="15">
      <c r="A640" s="258" t="s">
        <v>198</v>
      </c>
      <c r="B640" s="258">
        <v>638</v>
      </c>
      <c r="C640" s="258">
        <v>-17</v>
      </c>
      <c r="D640" s="258" t="s">
        <v>944</v>
      </c>
      <c r="E640" s="258">
        <v>3651</v>
      </c>
      <c r="F640" s="258" t="s">
        <v>304</v>
      </c>
      <c r="G640" s="258">
        <v>30</v>
      </c>
      <c r="H640" s="261">
        <v>30</v>
      </c>
      <c r="I640" s="258" t="s">
        <v>14</v>
      </c>
      <c r="J640" s="258">
        <v>0</v>
      </c>
      <c r="K640" s="258">
        <v>30</v>
      </c>
      <c r="L640" s="261">
        <v>30</v>
      </c>
      <c r="M640" s="258" t="s">
        <v>14</v>
      </c>
      <c r="O640" s="258" t="str">
        <f t="shared" si="9"/>
        <v>Václavková Petra-3651</v>
      </c>
    </row>
    <row r="641" spans="1:15" ht="15">
      <c r="A641" s="258" t="s">
        <v>198</v>
      </c>
      <c r="B641" s="258">
        <v>639</v>
      </c>
      <c r="C641" s="258">
        <v>-17</v>
      </c>
      <c r="D641" s="258" t="s">
        <v>649</v>
      </c>
      <c r="E641" s="258">
        <v>3355</v>
      </c>
      <c r="F641" s="258" t="s">
        <v>228</v>
      </c>
      <c r="G641" s="258">
        <v>30</v>
      </c>
      <c r="H641" s="261">
        <v>430</v>
      </c>
      <c r="I641" s="258" t="s">
        <v>14</v>
      </c>
      <c r="J641" s="258">
        <v>0</v>
      </c>
      <c r="K641" s="258">
        <v>30</v>
      </c>
      <c r="L641" s="261">
        <v>430</v>
      </c>
      <c r="M641" s="258" t="s">
        <v>14</v>
      </c>
      <c r="O641" s="258" t="str">
        <f t="shared" si="9"/>
        <v>Kumstová Aneta-3355</v>
      </c>
    </row>
    <row r="642" spans="1:15" ht="15">
      <c r="A642" s="258" t="s">
        <v>198</v>
      </c>
      <c r="B642" s="258">
        <v>640</v>
      </c>
      <c r="C642" s="258">
        <v>-17</v>
      </c>
      <c r="D642" s="258" t="s">
        <v>918</v>
      </c>
      <c r="E642" s="258">
        <v>1772</v>
      </c>
      <c r="F642" s="258" t="s">
        <v>323</v>
      </c>
      <c r="G642" s="258">
        <v>25</v>
      </c>
      <c r="H642" s="258">
        <v>63</v>
      </c>
      <c r="I642" s="258" t="s">
        <v>14</v>
      </c>
      <c r="J642" s="258">
        <v>0</v>
      </c>
      <c r="K642" s="258">
        <v>25</v>
      </c>
      <c r="L642" s="258">
        <v>63</v>
      </c>
      <c r="M642" s="258" t="s">
        <v>14</v>
      </c>
      <c r="O642" s="258" t="str">
        <f t="shared" si="9"/>
        <v>Kolegar Petr-1772</v>
      </c>
    </row>
    <row r="643" spans="1:15" ht="15">
      <c r="A643" s="258" t="s">
        <v>198</v>
      </c>
      <c r="B643" s="258">
        <v>641</v>
      </c>
      <c r="C643" s="258">
        <v>-16</v>
      </c>
      <c r="D643" s="258" t="s">
        <v>915</v>
      </c>
      <c r="E643" s="258">
        <v>5223</v>
      </c>
      <c r="F643" s="258" t="s">
        <v>342</v>
      </c>
      <c r="G643" s="258">
        <v>20</v>
      </c>
      <c r="H643" s="258">
        <v>60</v>
      </c>
      <c r="I643" s="258" t="s">
        <v>14</v>
      </c>
      <c r="J643" s="258">
        <v>0</v>
      </c>
      <c r="K643" s="258">
        <v>20</v>
      </c>
      <c r="L643" s="258">
        <v>60</v>
      </c>
      <c r="M643" s="258" t="s">
        <v>14</v>
      </c>
      <c r="O643" s="258" t="str">
        <f t="shared" si="9"/>
        <v>Lux Jiří-5223</v>
      </c>
    </row>
    <row r="644" spans="1:15" ht="15">
      <c r="A644" s="258" t="s">
        <v>198</v>
      </c>
      <c r="B644" s="258">
        <v>642</v>
      </c>
      <c r="C644" s="258">
        <v>-18</v>
      </c>
      <c r="D644" s="258" t="s">
        <v>916</v>
      </c>
      <c r="E644" s="258">
        <v>5204</v>
      </c>
      <c r="F644" s="258" t="s">
        <v>364</v>
      </c>
      <c r="G644" s="258">
        <v>20</v>
      </c>
      <c r="H644" s="258">
        <v>58</v>
      </c>
      <c r="I644" s="258" t="s">
        <v>14</v>
      </c>
      <c r="J644" s="258">
        <v>0</v>
      </c>
      <c r="K644" s="258">
        <v>20</v>
      </c>
      <c r="L644" s="258">
        <v>58</v>
      </c>
      <c r="M644" s="258" t="s">
        <v>14</v>
      </c>
      <c r="O644" s="258" t="str">
        <f>MID(D644,1,SEARCH(" ",D644))&amp;MID(D644,SEARCH(" ",D644)+1,IF(ISERROR(SEARCH(",",D644)-SEARCH(" ",D644)-1),SEARCH("(",D644)-SEARCH(" ",D644)-1,SEARCH(",",D644)-SEARCH(" ",D644)-1))&amp;"-"&amp;E644</f>
        <v>Matuszek Przemek-5204</v>
      </c>
    </row>
    <row r="645" spans="1:15" ht="15">
      <c r="A645" s="258" t="s">
        <v>198</v>
      </c>
      <c r="B645" s="258">
        <v>643</v>
      </c>
      <c r="C645" s="258">
        <v>-17</v>
      </c>
      <c r="D645" s="258" t="s">
        <v>633</v>
      </c>
      <c r="E645" s="258">
        <v>4663</v>
      </c>
      <c r="F645" s="258" t="s">
        <v>134</v>
      </c>
      <c r="G645" s="258">
        <v>20</v>
      </c>
      <c r="H645" s="258">
        <v>823</v>
      </c>
      <c r="I645" s="258" t="s">
        <v>14</v>
      </c>
      <c r="J645" s="258">
        <v>0</v>
      </c>
      <c r="K645" s="258">
        <v>20</v>
      </c>
      <c r="L645" s="258">
        <v>823</v>
      </c>
      <c r="M645" s="258" t="s">
        <v>14</v>
      </c>
      <c r="O645" s="258" t="str">
        <f>MID(D645,1,SEARCH(" ",D645))&amp;MID(D645,SEARCH(" ",D645)+1,IF(ISERROR(SEARCH(",",D645)-SEARCH(" ",D645)-1),SEARCH("(",D645)-SEARCH(" ",D645)-1,SEARCH(",",D645)-SEARCH(" ",D645)-1))&amp;"-"&amp;E645</f>
        <v>Klema Pavel-4663</v>
      </c>
    </row>
    <row r="646" spans="1:15" ht="15">
      <c r="A646" s="258" t="s">
        <v>198</v>
      </c>
      <c r="B646" s="258">
        <v>644</v>
      </c>
      <c r="C646" s="258">
        <v>-17</v>
      </c>
      <c r="D646" s="258" t="s">
        <v>1102</v>
      </c>
      <c r="E646" s="258">
        <v>4630</v>
      </c>
      <c r="F646" s="258" t="s">
        <v>213</v>
      </c>
      <c r="G646" s="258">
        <v>20</v>
      </c>
      <c r="H646" s="258">
        <v>20</v>
      </c>
      <c r="I646" s="258" t="s">
        <v>14</v>
      </c>
      <c r="J646" s="258">
        <v>0</v>
      </c>
      <c r="K646" s="258">
        <v>20</v>
      </c>
      <c r="L646" s="258">
        <v>20</v>
      </c>
      <c r="M646" s="258" t="s">
        <v>14</v>
      </c>
      <c r="O646" s="258" t="str">
        <f>MID(D646,1,SEARCH(" ",D646))&amp;MID(D646,SEARCH(" ",D646)+1,IF(ISERROR(SEARCH(",",D646)-SEARCH(" ",D646)-1),SEARCH("(",D646)-SEARCH(" ",D646)-1,SEARCH(",",D646)-SEARCH(" ",D646)-1))&amp;"-"&amp;E646</f>
        <v>Petriľáková Patricie-4630</v>
      </c>
    </row>
    <row r="648" spans="8:12" ht="15">
      <c r="H648" s="261"/>
      <c r="L648" s="261"/>
    </row>
    <row r="655" spans="8:12" ht="15">
      <c r="H655" s="261"/>
      <c r="L655" s="261"/>
    </row>
    <row r="657" spans="8:12" ht="15">
      <c r="H657" s="261"/>
      <c r="L657" s="261"/>
    </row>
    <row r="662" spans="8:12" ht="15">
      <c r="H662" s="261"/>
      <c r="L662" s="261"/>
    </row>
    <row r="663" spans="8:12" ht="15">
      <c r="H663" s="261"/>
      <c r="L663" s="261"/>
    </row>
    <row r="668" spans="8:12" ht="15">
      <c r="H668" s="261"/>
      <c r="L668" s="261"/>
    </row>
    <row r="670" spans="8:12" ht="15">
      <c r="H670" s="261"/>
      <c r="L670" s="261"/>
    </row>
    <row r="673" spans="8:12" ht="15">
      <c r="H673" s="261"/>
      <c r="L673" s="261"/>
    </row>
    <row r="689" spans="8:12" ht="15">
      <c r="H689" s="261"/>
      <c r="L689" s="261"/>
    </row>
    <row r="690" spans="8:12" ht="15">
      <c r="H690" s="261"/>
      <c r="L690" s="261"/>
    </row>
    <row r="691" spans="8:12" ht="15">
      <c r="H691" s="261"/>
      <c r="L691" s="261"/>
    </row>
  </sheetData>
  <sheetProtection sheet="1" autoFilter="0" pivotTables="0"/>
  <autoFilter ref="A2:O704"/>
  <conditionalFormatting sqref="O1:O65536">
    <cfRule type="duplicateValues" priority="1" dxfId="0">
      <formula>AND(COUNTIF($O:$O,O1)&gt;1,NOT(ISBLANK(O1)))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8.7109375" defaultRowHeight="12.75"/>
  <cols>
    <col min="1" max="1" width="11.57421875" style="256" bestFit="1" customWidth="1"/>
    <col min="2" max="2" width="14.421875" style="256" bestFit="1" customWidth="1"/>
    <col min="3" max="3" width="6.00390625" style="256" bestFit="1" customWidth="1"/>
    <col min="4" max="4" width="26.7109375" style="256" bestFit="1" customWidth="1"/>
    <col min="5" max="5" width="12.28125" style="256" bestFit="1" customWidth="1"/>
    <col min="6" max="6" width="31.140625" style="256" bestFit="1" customWidth="1"/>
    <col min="7" max="7" width="18.28125" style="256" bestFit="1" customWidth="1"/>
    <col min="8" max="9" width="17.28125" style="256" bestFit="1" customWidth="1"/>
    <col min="10" max="10" width="15.421875" style="256" bestFit="1" customWidth="1"/>
    <col min="11" max="11" width="13.8515625" style="256" bestFit="1" customWidth="1"/>
    <col min="12" max="12" width="10.00390625" style="256" bestFit="1" customWidth="1"/>
    <col min="13" max="13" width="14.7109375" style="256" bestFit="1" customWidth="1"/>
    <col min="14" max="14" width="7.421875" style="256" bestFit="1" customWidth="1"/>
    <col min="15" max="15" width="20.00390625" style="256" bestFit="1" customWidth="1"/>
    <col min="16" max="16384" width="8.7109375" style="256" customWidth="1"/>
  </cols>
  <sheetData>
    <row r="1" spans="1:15" ht="15">
      <c r="A1" s="256" t="s">
        <v>832</v>
      </c>
      <c r="D1" s="257">
        <v>42125</v>
      </c>
      <c r="E1" s="256" t="s">
        <v>925</v>
      </c>
      <c r="F1" s="257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12.75">
      <c r="A2" s="259" t="s">
        <v>834</v>
      </c>
      <c r="B2" s="259" t="s">
        <v>835</v>
      </c>
      <c r="C2" s="259" t="s">
        <v>836</v>
      </c>
      <c r="D2" s="259" t="s">
        <v>837</v>
      </c>
      <c r="E2" s="259" t="s">
        <v>838</v>
      </c>
      <c r="F2" s="259" t="s">
        <v>839</v>
      </c>
      <c r="G2" s="259" t="s">
        <v>840</v>
      </c>
      <c r="H2" s="259" t="s">
        <v>841</v>
      </c>
      <c r="I2" s="259" t="s">
        <v>842</v>
      </c>
      <c r="J2" s="259" t="s">
        <v>843</v>
      </c>
      <c r="K2" s="259" t="s">
        <v>844</v>
      </c>
      <c r="L2" s="259" t="s">
        <v>845</v>
      </c>
      <c r="M2" s="259" t="s">
        <v>846</v>
      </c>
      <c r="N2" s="259" t="s">
        <v>847</v>
      </c>
      <c r="O2" s="260" t="s">
        <v>722</v>
      </c>
    </row>
    <row r="3" spans="1:15" ht="12.75">
      <c r="A3" s="256" t="s">
        <v>926</v>
      </c>
      <c r="B3" s="256">
        <v>1</v>
      </c>
      <c r="D3" s="256" t="s">
        <v>849</v>
      </c>
      <c r="E3" s="256">
        <v>3133</v>
      </c>
      <c r="F3" s="256" t="s">
        <v>219</v>
      </c>
      <c r="G3" s="263">
        <v>36174</v>
      </c>
      <c r="H3" s="263">
        <v>59446</v>
      </c>
      <c r="I3" s="263">
        <v>28374</v>
      </c>
      <c r="J3" s="263">
        <v>34746</v>
      </c>
      <c r="K3" s="263">
        <v>7800</v>
      </c>
      <c r="L3" s="263">
        <v>24700</v>
      </c>
      <c r="M3" s="256" t="s">
        <v>14</v>
      </c>
      <c r="O3" s="256" t="str">
        <f>MID(D3,1,SEARCH(" ",D3))&amp;MID(D3,SEARCH(" ",D3)+1,IF(ISERROR(SEARCH(",",D3)-SEARCH(" ",D3)-1),SEARCH("(",D3)-SEARCH(" ",D3)-1,SEARCH(",",D3)-SEARCH(" ",D3)-1))&amp;"-"&amp;E3</f>
        <v>Fialová Lucie-3133</v>
      </c>
    </row>
    <row r="4" spans="1:15" ht="12.75">
      <c r="A4" s="256" t="s">
        <v>926</v>
      </c>
      <c r="B4" s="256">
        <v>2</v>
      </c>
      <c r="D4" s="256" t="s">
        <v>929</v>
      </c>
      <c r="E4" s="256">
        <v>3344</v>
      </c>
      <c r="F4" s="256" t="s">
        <v>265</v>
      </c>
      <c r="G4" s="263">
        <v>30552</v>
      </c>
      <c r="H4" s="263">
        <v>76633</v>
      </c>
      <c r="I4" s="263">
        <v>23152</v>
      </c>
      <c r="J4" s="263">
        <v>42433</v>
      </c>
      <c r="K4" s="263">
        <v>7400</v>
      </c>
      <c r="L4" s="263">
        <v>34200</v>
      </c>
      <c r="M4" s="256" t="s">
        <v>14</v>
      </c>
      <c r="O4" s="256" t="str">
        <f aca="true" t="shared" si="0" ref="O4:O67">MID(D4,1,SEARCH(" ",D4))&amp;MID(D4,SEARCH(" ",D4)+1,IF(ISERROR(SEARCH(",",D4)-SEARCH(" ",D4)-1),SEARCH("(",D4)-SEARCH(" ",D4)-1,SEARCH(",",D4)-SEARCH(" ",D4)-1))&amp;"-"&amp;E4</f>
        <v>Kubáňová Zuzana-3344</v>
      </c>
    </row>
    <row r="5" spans="1:15" ht="12.75">
      <c r="A5" s="256" t="s">
        <v>926</v>
      </c>
      <c r="B5" s="256">
        <v>3</v>
      </c>
      <c r="D5" s="256" t="s">
        <v>927</v>
      </c>
      <c r="E5" s="256">
        <v>3284</v>
      </c>
      <c r="F5" s="256" t="s">
        <v>219</v>
      </c>
      <c r="G5" s="263">
        <v>29570</v>
      </c>
      <c r="H5" s="263">
        <v>97665</v>
      </c>
      <c r="I5" s="263">
        <v>22970</v>
      </c>
      <c r="J5" s="263">
        <v>31125</v>
      </c>
      <c r="K5" s="263">
        <v>6600</v>
      </c>
      <c r="L5" s="263">
        <v>66540</v>
      </c>
      <c r="M5" s="256" t="s">
        <v>14</v>
      </c>
      <c r="O5" s="256" t="str">
        <f t="shared" si="0"/>
        <v>Klimundová Anna-3284</v>
      </c>
    </row>
    <row r="6" spans="1:15" ht="12.75">
      <c r="A6" s="256" t="s">
        <v>926</v>
      </c>
      <c r="B6" s="256">
        <v>4</v>
      </c>
      <c r="C6" s="256">
        <v>1</v>
      </c>
      <c r="D6" s="256" t="s">
        <v>928</v>
      </c>
      <c r="E6" s="256">
        <v>3130</v>
      </c>
      <c r="F6" s="256" t="s">
        <v>265</v>
      </c>
      <c r="G6" s="263">
        <v>24179</v>
      </c>
      <c r="H6" s="263">
        <v>76802</v>
      </c>
      <c r="I6" s="263">
        <v>17579</v>
      </c>
      <c r="J6" s="263">
        <v>37162</v>
      </c>
      <c r="K6" s="263">
        <v>6600</v>
      </c>
      <c r="L6" s="263">
        <v>39640</v>
      </c>
      <c r="M6" s="256" t="s">
        <v>14</v>
      </c>
      <c r="O6" s="256" t="str">
        <f t="shared" si="0"/>
        <v>Feřteková Eva-3130</v>
      </c>
    </row>
    <row r="7" spans="1:15" ht="12.75">
      <c r="A7" s="256" t="s">
        <v>926</v>
      </c>
      <c r="B7" s="256">
        <v>5</v>
      </c>
      <c r="C7" s="256">
        <v>-1</v>
      </c>
      <c r="D7" s="256" t="s">
        <v>451</v>
      </c>
      <c r="E7" s="256">
        <v>3587</v>
      </c>
      <c r="F7" s="256" t="s">
        <v>235</v>
      </c>
      <c r="G7" s="263">
        <v>23467</v>
      </c>
      <c r="H7" s="263">
        <v>79469</v>
      </c>
      <c r="I7" s="263">
        <v>17267</v>
      </c>
      <c r="J7" s="263">
        <v>34439</v>
      </c>
      <c r="K7" s="263">
        <v>6200</v>
      </c>
      <c r="L7" s="263">
        <v>45030</v>
      </c>
      <c r="M7" s="256" t="s">
        <v>14</v>
      </c>
      <c r="O7" s="256" t="str">
        <f t="shared" si="0"/>
        <v>Svobodová Tereza-3587</v>
      </c>
    </row>
    <row r="8" spans="1:15" ht="12.75">
      <c r="A8" s="256" t="s">
        <v>926</v>
      </c>
      <c r="B8" s="256">
        <v>6</v>
      </c>
      <c r="C8" s="256">
        <v>1</v>
      </c>
      <c r="D8" s="256" t="s">
        <v>930</v>
      </c>
      <c r="E8" s="256">
        <v>3001</v>
      </c>
      <c r="F8" s="256" t="s">
        <v>202</v>
      </c>
      <c r="G8" s="263">
        <v>19747</v>
      </c>
      <c r="H8" s="263">
        <v>58853</v>
      </c>
      <c r="I8" s="263">
        <v>13947</v>
      </c>
      <c r="J8" s="263">
        <v>17873</v>
      </c>
      <c r="K8" s="263">
        <v>5800</v>
      </c>
      <c r="L8" s="263">
        <v>40980</v>
      </c>
      <c r="M8" s="256" t="s">
        <v>14</v>
      </c>
      <c r="O8" s="256" t="str">
        <f t="shared" si="0"/>
        <v>Alexová Kristýna-3001</v>
      </c>
    </row>
    <row r="9" spans="1:15" ht="12.75">
      <c r="A9" s="256" t="s">
        <v>926</v>
      </c>
      <c r="B9" s="256">
        <v>7</v>
      </c>
      <c r="C9" s="256">
        <v>1</v>
      </c>
      <c r="D9" s="256" t="s">
        <v>955</v>
      </c>
      <c r="E9" s="256">
        <v>3485</v>
      </c>
      <c r="F9" s="256" t="s">
        <v>217</v>
      </c>
      <c r="G9" s="263">
        <v>19435</v>
      </c>
      <c r="H9" s="263">
        <v>53624</v>
      </c>
      <c r="I9" s="263">
        <v>15555</v>
      </c>
      <c r="J9" s="263">
        <v>24004</v>
      </c>
      <c r="K9" s="263">
        <v>3880</v>
      </c>
      <c r="L9" s="263">
        <v>29620</v>
      </c>
      <c r="M9" s="256" t="s">
        <v>14</v>
      </c>
      <c r="O9" s="256" t="str">
        <f t="shared" si="0"/>
        <v>Pelešková Denisa-3485</v>
      </c>
    </row>
    <row r="10" spans="1:15" ht="12.75">
      <c r="A10" s="256" t="s">
        <v>926</v>
      </c>
      <c r="B10" s="256">
        <v>8</v>
      </c>
      <c r="C10" s="256">
        <v>-2</v>
      </c>
      <c r="D10" s="256" t="s">
        <v>1103</v>
      </c>
      <c r="E10" s="256">
        <v>3869</v>
      </c>
      <c r="F10" s="256" t="s">
        <v>235</v>
      </c>
      <c r="G10" s="263">
        <v>17465</v>
      </c>
      <c r="H10" s="263">
        <v>51398</v>
      </c>
      <c r="I10" s="263">
        <v>14485</v>
      </c>
      <c r="J10" s="263">
        <v>20778</v>
      </c>
      <c r="K10" s="263">
        <v>2980</v>
      </c>
      <c r="L10" s="263">
        <v>30620</v>
      </c>
      <c r="M10" s="256" t="s">
        <v>14</v>
      </c>
      <c r="O10" s="256" t="str">
        <f t="shared" si="0"/>
        <v>Gaultier Veronika-3869</v>
      </c>
    </row>
    <row r="11" spans="1:15" ht="12.75">
      <c r="A11" s="256" t="s">
        <v>926</v>
      </c>
      <c r="B11" s="256">
        <v>9</v>
      </c>
      <c r="D11" s="256" t="s">
        <v>931</v>
      </c>
      <c r="E11" s="256">
        <v>3107</v>
      </c>
      <c r="F11" s="256" t="s">
        <v>202</v>
      </c>
      <c r="G11" s="263">
        <v>16084</v>
      </c>
      <c r="H11" s="263">
        <v>47196</v>
      </c>
      <c r="I11" s="263">
        <v>11424</v>
      </c>
      <c r="J11" s="263">
        <v>24446</v>
      </c>
      <c r="K11" s="263">
        <v>4660</v>
      </c>
      <c r="L11" s="263">
        <v>22750</v>
      </c>
      <c r="M11" s="256" t="s">
        <v>14</v>
      </c>
      <c r="O11" s="256" t="str">
        <f t="shared" si="0"/>
        <v>Doubravová Marika-3107</v>
      </c>
    </row>
    <row r="12" spans="1:15" ht="12.75">
      <c r="A12" s="256" t="s">
        <v>926</v>
      </c>
      <c r="B12" s="256">
        <v>10</v>
      </c>
      <c r="D12" s="256" t="s">
        <v>465</v>
      </c>
      <c r="E12" s="256">
        <v>3242</v>
      </c>
      <c r="F12" s="256" t="s">
        <v>219</v>
      </c>
      <c r="G12" s="263">
        <v>15540</v>
      </c>
      <c r="H12" s="263">
        <v>38186</v>
      </c>
      <c r="I12" s="263">
        <v>12440</v>
      </c>
      <c r="J12" s="263">
        <v>23416</v>
      </c>
      <c r="K12" s="263">
        <v>3100</v>
      </c>
      <c r="L12" s="263">
        <v>14770</v>
      </c>
      <c r="M12" s="256" t="s">
        <v>14</v>
      </c>
      <c r="O12" s="256" t="str">
        <f t="shared" si="0"/>
        <v>Jirásková Eliška-3242</v>
      </c>
    </row>
    <row r="13" spans="1:15" ht="12.75">
      <c r="A13" s="256" t="s">
        <v>926</v>
      </c>
      <c r="B13" s="256">
        <v>11</v>
      </c>
      <c r="D13" s="256" t="s">
        <v>513</v>
      </c>
      <c r="E13" s="256">
        <v>3370</v>
      </c>
      <c r="F13" s="256" t="s">
        <v>228</v>
      </c>
      <c r="G13" s="263">
        <v>14550</v>
      </c>
      <c r="H13" s="263">
        <v>42837</v>
      </c>
      <c r="I13" s="263">
        <v>12490</v>
      </c>
      <c r="J13" s="263">
        <v>23117</v>
      </c>
      <c r="K13" s="263">
        <v>2060</v>
      </c>
      <c r="L13" s="263">
        <v>19720</v>
      </c>
      <c r="M13" s="256" t="s">
        <v>14</v>
      </c>
      <c r="O13" s="256" t="str">
        <f t="shared" si="0"/>
        <v>Linhartová Denisa-3370</v>
      </c>
    </row>
    <row r="14" spans="1:15" ht="12.75">
      <c r="A14" s="256" t="s">
        <v>926</v>
      </c>
      <c r="B14" s="256">
        <v>12</v>
      </c>
      <c r="C14" s="256">
        <v>1</v>
      </c>
      <c r="D14" s="256" t="s">
        <v>934</v>
      </c>
      <c r="E14" s="256">
        <v>3120</v>
      </c>
      <c r="F14" s="256" t="s">
        <v>345</v>
      </c>
      <c r="G14" s="263">
        <v>13829</v>
      </c>
      <c r="H14" s="263">
        <v>31462</v>
      </c>
      <c r="I14" s="263">
        <v>10629</v>
      </c>
      <c r="J14" s="263">
        <v>19982</v>
      </c>
      <c r="K14" s="263">
        <v>3200</v>
      </c>
      <c r="L14" s="263">
        <v>11480</v>
      </c>
      <c r="M14" s="256" t="s">
        <v>14</v>
      </c>
      <c r="O14" s="256" t="str">
        <f t="shared" si="0"/>
        <v>Elznicová Tereza-3120</v>
      </c>
    </row>
    <row r="15" spans="1:15" ht="12.75">
      <c r="A15" s="256" t="s">
        <v>926</v>
      </c>
      <c r="B15" s="256">
        <v>13</v>
      </c>
      <c r="C15" s="256">
        <v>-1</v>
      </c>
      <c r="D15" s="256" t="s">
        <v>932</v>
      </c>
      <c r="E15" s="256">
        <v>3692</v>
      </c>
      <c r="F15" s="256" t="s">
        <v>202</v>
      </c>
      <c r="G15" s="263">
        <v>13330</v>
      </c>
      <c r="H15" s="263">
        <v>51517</v>
      </c>
      <c r="I15" s="263">
        <v>11390</v>
      </c>
      <c r="J15" s="263">
        <v>23327</v>
      </c>
      <c r="K15" s="263">
        <v>1940</v>
      </c>
      <c r="L15" s="263">
        <v>28190</v>
      </c>
      <c r="M15" s="256" t="s">
        <v>14</v>
      </c>
      <c r="O15" s="256" t="str">
        <f t="shared" si="0"/>
        <v>Vykouřilová Kristýna-3692</v>
      </c>
    </row>
    <row r="16" spans="1:15" ht="12.75">
      <c r="A16" s="256" t="s">
        <v>926</v>
      </c>
      <c r="B16" s="256">
        <v>14</v>
      </c>
      <c r="C16" s="256">
        <v>2</v>
      </c>
      <c r="D16" s="256" t="s">
        <v>937</v>
      </c>
      <c r="E16" s="256">
        <v>3366</v>
      </c>
      <c r="F16" s="256" t="s">
        <v>235</v>
      </c>
      <c r="G16" s="263">
        <v>13163</v>
      </c>
      <c r="H16" s="263">
        <v>38560</v>
      </c>
      <c r="I16" s="263">
        <v>11453</v>
      </c>
      <c r="J16" s="263">
        <v>22190</v>
      </c>
      <c r="K16" s="263">
        <v>1710</v>
      </c>
      <c r="L16" s="263">
        <v>16370</v>
      </c>
      <c r="M16" s="256" t="s">
        <v>14</v>
      </c>
      <c r="O16" s="256" t="str">
        <f t="shared" si="0"/>
        <v>Lehocká Magdaléna-3366</v>
      </c>
    </row>
    <row r="17" spans="1:15" ht="12.75">
      <c r="A17" s="256" t="s">
        <v>926</v>
      </c>
      <c r="B17" s="256">
        <v>15</v>
      </c>
      <c r="D17" s="256" t="s">
        <v>492</v>
      </c>
      <c r="E17" s="256">
        <v>3163</v>
      </c>
      <c r="F17" s="256" t="s">
        <v>493</v>
      </c>
      <c r="G17" s="263">
        <v>12670</v>
      </c>
      <c r="H17" s="263">
        <v>33603</v>
      </c>
      <c r="I17" s="263">
        <v>10870</v>
      </c>
      <c r="J17" s="256">
        <v>19893</v>
      </c>
      <c r="K17" s="256">
        <v>1800</v>
      </c>
      <c r="L17" s="263">
        <v>13710</v>
      </c>
      <c r="M17" s="256" t="s">
        <v>14</v>
      </c>
      <c r="O17" s="256" t="str">
        <f t="shared" si="0"/>
        <v>Hájková Michaela-3163</v>
      </c>
    </row>
    <row r="18" spans="1:15" ht="12.75">
      <c r="A18" s="256" t="s">
        <v>926</v>
      </c>
      <c r="B18" s="256">
        <v>16</v>
      </c>
      <c r="C18" s="256">
        <v>-2</v>
      </c>
      <c r="D18" s="256" t="s">
        <v>924</v>
      </c>
      <c r="E18" s="256">
        <v>2998</v>
      </c>
      <c r="F18" s="256" t="s">
        <v>376</v>
      </c>
      <c r="G18" s="263">
        <v>12669</v>
      </c>
      <c r="H18" s="263">
        <v>31514</v>
      </c>
      <c r="I18" s="263">
        <v>10209</v>
      </c>
      <c r="J18" s="263">
        <v>15714</v>
      </c>
      <c r="K18" s="263">
        <v>2460</v>
      </c>
      <c r="L18" s="263">
        <v>15800</v>
      </c>
      <c r="M18" s="256" t="s">
        <v>14</v>
      </c>
      <c r="O18" s="256" t="str">
        <f t="shared" si="0"/>
        <v>Adámková Romana-2998</v>
      </c>
    </row>
    <row r="19" spans="1:15" ht="12.75">
      <c r="A19" s="256" t="s">
        <v>926</v>
      </c>
      <c r="B19" s="256">
        <v>17</v>
      </c>
      <c r="D19" s="256" t="s">
        <v>944</v>
      </c>
      <c r="E19" s="256">
        <v>3651</v>
      </c>
      <c r="F19" s="256" t="s">
        <v>304</v>
      </c>
      <c r="G19" s="263">
        <v>12371</v>
      </c>
      <c r="H19" s="263">
        <v>33008</v>
      </c>
      <c r="I19" s="263">
        <v>11931</v>
      </c>
      <c r="J19" s="256">
        <v>14108</v>
      </c>
      <c r="K19" s="263">
        <v>440</v>
      </c>
      <c r="L19" s="263">
        <v>18900</v>
      </c>
      <c r="M19" s="256" t="s">
        <v>14</v>
      </c>
      <c r="O19" s="256" t="str">
        <f t="shared" si="0"/>
        <v>Václavková Petra-3651</v>
      </c>
    </row>
    <row r="20" spans="1:15" ht="12.75">
      <c r="A20" s="256" t="s">
        <v>926</v>
      </c>
      <c r="B20" s="256">
        <v>18</v>
      </c>
      <c r="D20" s="256" t="s">
        <v>541</v>
      </c>
      <c r="E20" s="256">
        <v>3147</v>
      </c>
      <c r="F20" s="256" t="s">
        <v>493</v>
      </c>
      <c r="G20" s="263">
        <v>12184</v>
      </c>
      <c r="H20" s="263">
        <v>26508</v>
      </c>
      <c r="I20" s="263">
        <v>9084</v>
      </c>
      <c r="J20" s="263">
        <v>16288</v>
      </c>
      <c r="K20" s="263">
        <v>3100</v>
      </c>
      <c r="L20" s="263">
        <v>10220</v>
      </c>
      <c r="M20" s="256" t="s">
        <v>14</v>
      </c>
      <c r="O20" s="256" t="str">
        <f t="shared" si="0"/>
        <v>Gallatová Eva-3147</v>
      </c>
    </row>
    <row r="21" spans="1:15" ht="12.75">
      <c r="A21" s="256" t="s">
        <v>926</v>
      </c>
      <c r="B21" s="256">
        <v>19</v>
      </c>
      <c r="D21" s="256" t="s">
        <v>933</v>
      </c>
      <c r="E21" s="256">
        <v>3549</v>
      </c>
      <c r="F21" s="256" t="s">
        <v>265</v>
      </c>
      <c r="G21" s="263">
        <v>12036</v>
      </c>
      <c r="H21" s="263">
        <v>47775</v>
      </c>
      <c r="I21" s="263">
        <v>8736</v>
      </c>
      <c r="J21" s="263">
        <v>16275</v>
      </c>
      <c r="K21" s="263">
        <v>3300</v>
      </c>
      <c r="L21" s="263">
        <v>31500</v>
      </c>
      <c r="M21" s="256" t="s">
        <v>14</v>
      </c>
      <c r="O21" s="256" t="str">
        <f t="shared" si="0"/>
        <v>Sigačevová Jana-3549</v>
      </c>
    </row>
    <row r="22" spans="1:15" ht="12.75">
      <c r="A22" s="256" t="s">
        <v>926</v>
      </c>
      <c r="B22" s="256">
        <v>20</v>
      </c>
      <c r="D22" s="256" t="s">
        <v>975</v>
      </c>
      <c r="E22" s="256">
        <v>3507</v>
      </c>
      <c r="F22" s="256" t="s">
        <v>265</v>
      </c>
      <c r="G22" s="263">
        <v>11852</v>
      </c>
      <c r="H22" s="263">
        <v>40768</v>
      </c>
      <c r="I22" s="263">
        <v>10772</v>
      </c>
      <c r="J22" s="263">
        <v>15428</v>
      </c>
      <c r="K22" s="263">
        <v>1080</v>
      </c>
      <c r="L22" s="263">
        <v>25340</v>
      </c>
      <c r="M22" s="256" t="s">
        <v>14</v>
      </c>
      <c r="O22" s="256" t="str">
        <f t="shared" si="0"/>
        <v>Polanská Nikola-3507</v>
      </c>
    </row>
    <row r="23" spans="1:15" ht="12.75">
      <c r="A23" s="256" t="s">
        <v>926</v>
      </c>
      <c r="B23" s="256">
        <v>21</v>
      </c>
      <c r="D23" s="256" t="s">
        <v>935</v>
      </c>
      <c r="E23" s="256">
        <v>4251</v>
      </c>
      <c r="F23" s="256" t="s">
        <v>326</v>
      </c>
      <c r="G23" s="263">
        <v>11629</v>
      </c>
      <c r="H23" s="263">
        <v>24289</v>
      </c>
      <c r="I23" s="263">
        <v>10309</v>
      </c>
      <c r="J23" s="263">
        <v>16669</v>
      </c>
      <c r="K23" s="263">
        <v>1320</v>
      </c>
      <c r="L23" s="263">
        <v>7620</v>
      </c>
      <c r="M23" s="256" t="s">
        <v>14</v>
      </c>
      <c r="O23" s="256" t="str">
        <f t="shared" si="0"/>
        <v>Mihulová Klára-4251</v>
      </c>
    </row>
    <row r="24" spans="1:15" ht="12.75">
      <c r="A24" s="256" t="s">
        <v>926</v>
      </c>
      <c r="B24" s="256">
        <v>22</v>
      </c>
      <c r="D24" s="256" t="s">
        <v>966</v>
      </c>
      <c r="E24" s="256">
        <v>4389</v>
      </c>
      <c r="F24" s="256" t="s">
        <v>326</v>
      </c>
      <c r="G24" s="263">
        <v>11509</v>
      </c>
      <c r="H24" s="263">
        <v>19009</v>
      </c>
      <c r="I24" s="263">
        <v>10129</v>
      </c>
      <c r="J24" s="263">
        <v>13689</v>
      </c>
      <c r="K24" s="263">
        <v>1380</v>
      </c>
      <c r="L24" s="263">
        <v>5320</v>
      </c>
      <c r="M24" s="256" t="s">
        <v>14</v>
      </c>
      <c r="O24" s="256" t="str">
        <f t="shared" si="0"/>
        <v>Badalová Veronika-4389</v>
      </c>
    </row>
    <row r="25" spans="1:15" ht="12.75">
      <c r="A25" s="256" t="s">
        <v>926</v>
      </c>
      <c r="B25" s="256">
        <v>23</v>
      </c>
      <c r="D25" s="256" t="s">
        <v>971</v>
      </c>
      <c r="E25" s="256">
        <v>3896</v>
      </c>
      <c r="F25" s="256" t="s">
        <v>209</v>
      </c>
      <c r="G25" s="263">
        <v>10857</v>
      </c>
      <c r="H25" s="263">
        <v>16017</v>
      </c>
      <c r="I25" s="263">
        <v>8907</v>
      </c>
      <c r="J25" s="263">
        <v>8907</v>
      </c>
      <c r="K25" s="263">
        <v>1950</v>
      </c>
      <c r="L25" s="263">
        <v>7110</v>
      </c>
      <c r="M25" s="256" t="s">
        <v>14</v>
      </c>
      <c r="O25" s="256" t="str">
        <f t="shared" si="0"/>
        <v>Rohunová Denisa-3896</v>
      </c>
    </row>
    <row r="26" spans="1:15" ht="12.75">
      <c r="A26" s="256" t="s">
        <v>926</v>
      </c>
      <c r="B26" s="256">
        <v>24</v>
      </c>
      <c r="D26" s="256" t="s">
        <v>969</v>
      </c>
      <c r="E26" s="256">
        <v>3466</v>
      </c>
      <c r="F26" s="256" t="s">
        <v>235</v>
      </c>
      <c r="G26" s="263">
        <v>9890</v>
      </c>
      <c r="H26" s="263">
        <v>21835</v>
      </c>
      <c r="I26" s="263">
        <v>7110</v>
      </c>
      <c r="J26" s="256">
        <v>11895</v>
      </c>
      <c r="K26" s="263">
        <v>2780</v>
      </c>
      <c r="L26" s="263">
        <v>9940</v>
      </c>
      <c r="M26" s="256" t="s">
        <v>14</v>
      </c>
      <c r="O26" s="256" t="str">
        <f t="shared" si="0"/>
        <v>Oličová Petra-3466</v>
      </c>
    </row>
    <row r="27" spans="1:15" ht="12.75">
      <c r="A27" s="256" t="s">
        <v>926</v>
      </c>
      <c r="B27" s="256">
        <v>25</v>
      </c>
      <c r="D27" s="256" t="s">
        <v>938</v>
      </c>
      <c r="E27" s="256">
        <v>4098</v>
      </c>
      <c r="F27" s="256" t="s">
        <v>939</v>
      </c>
      <c r="G27" s="263">
        <v>9500</v>
      </c>
      <c r="H27" s="263">
        <v>29489</v>
      </c>
      <c r="I27" s="263">
        <v>8680</v>
      </c>
      <c r="J27" s="263">
        <v>16149</v>
      </c>
      <c r="K27" s="256">
        <v>820</v>
      </c>
      <c r="L27" s="263">
        <v>13340</v>
      </c>
      <c r="M27" s="256" t="s">
        <v>14</v>
      </c>
      <c r="O27" s="256" t="str">
        <f t="shared" si="0"/>
        <v>Stöckelová Martina-4098</v>
      </c>
    </row>
    <row r="28" spans="1:15" ht="12.75">
      <c r="A28" s="256" t="s">
        <v>926</v>
      </c>
      <c r="B28" s="256">
        <v>26</v>
      </c>
      <c r="D28" s="256" t="s">
        <v>948</v>
      </c>
      <c r="E28" s="256">
        <v>4845</v>
      </c>
      <c r="F28" s="256" t="s">
        <v>228</v>
      </c>
      <c r="G28" s="263">
        <v>9317</v>
      </c>
      <c r="H28" s="263">
        <v>17533</v>
      </c>
      <c r="I28" s="263">
        <v>7797</v>
      </c>
      <c r="J28" s="256">
        <v>16013</v>
      </c>
      <c r="K28" s="263">
        <v>1520</v>
      </c>
      <c r="L28" s="263">
        <v>1520</v>
      </c>
      <c r="M28" s="256" t="s">
        <v>14</v>
      </c>
      <c r="O28" s="256" t="str">
        <f t="shared" si="0"/>
        <v>Linhartová Denisa-4845</v>
      </c>
    </row>
    <row r="29" spans="1:15" ht="12.75">
      <c r="A29" s="256" t="s">
        <v>926</v>
      </c>
      <c r="B29" s="256">
        <v>27</v>
      </c>
      <c r="C29" s="256">
        <v>1</v>
      </c>
      <c r="D29" s="256" t="s">
        <v>940</v>
      </c>
      <c r="E29" s="256">
        <v>3946</v>
      </c>
      <c r="F29" s="256" t="s">
        <v>939</v>
      </c>
      <c r="G29" s="263">
        <v>9156</v>
      </c>
      <c r="H29" s="263">
        <v>17579</v>
      </c>
      <c r="I29" s="263">
        <v>8796</v>
      </c>
      <c r="J29" s="256">
        <v>14459</v>
      </c>
      <c r="K29" s="263">
        <v>360</v>
      </c>
      <c r="L29" s="263">
        <v>3120</v>
      </c>
      <c r="M29" s="256" t="s">
        <v>14</v>
      </c>
      <c r="O29" s="256" t="str">
        <f t="shared" si="0"/>
        <v>Stöckelová Anežka-3946</v>
      </c>
    </row>
    <row r="30" spans="1:15" ht="12.75">
      <c r="A30" s="256" t="s">
        <v>926</v>
      </c>
      <c r="B30" s="256">
        <v>28</v>
      </c>
      <c r="C30" s="256">
        <v>-1</v>
      </c>
      <c r="D30" s="256" t="s">
        <v>943</v>
      </c>
      <c r="E30" s="256">
        <v>4132</v>
      </c>
      <c r="F30" s="256" t="s">
        <v>493</v>
      </c>
      <c r="G30" s="263">
        <v>8997</v>
      </c>
      <c r="H30" s="263">
        <v>23868</v>
      </c>
      <c r="I30" s="263">
        <v>8217</v>
      </c>
      <c r="J30" s="263">
        <v>21508</v>
      </c>
      <c r="K30" s="263">
        <v>780</v>
      </c>
      <c r="L30" s="263">
        <v>2360</v>
      </c>
      <c r="M30" s="256" t="s">
        <v>14</v>
      </c>
      <c r="O30" s="256" t="str">
        <f t="shared" si="0"/>
        <v>Bakalářová Josefína-4132</v>
      </c>
    </row>
    <row r="31" spans="1:15" ht="12.75">
      <c r="A31" s="256" t="s">
        <v>926</v>
      </c>
      <c r="B31" s="256">
        <v>29</v>
      </c>
      <c r="D31" s="256" t="s">
        <v>945</v>
      </c>
      <c r="E31" s="256">
        <v>3448</v>
      </c>
      <c r="F31" s="256" t="s">
        <v>228</v>
      </c>
      <c r="G31" s="263">
        <v>8549</v>
      </c>
      <c r="H31" s="263">
        <v>25801</v>
      </c>
      <c r="I31" s="263">
        <v>7269</v>
      </c>
      <c r="J31" s="263">
        <v>11971</v>
      </c>
      <c r="K31" s="263">
        <v>1280</v>
      </c>
      <c r="L31" s="263">
        <v>13830</v>
      </c>
      <c r="M31" s="256" t="s">
        <v>14</v>
      </c>
      <c r="O31" s="256" t="str">
        <f t="shared" si="0"/>
        <v>Nejtková Renata-3448</v>
      </c>
    </row>
    <row r="32" spans="1:15" ht="12.75">
      <c r="A32" s="256" t="s">
        <v>926</v>
      </c>
      <c r="B32" s="256">
        <v>30</v>
      </c>
      <c r="D32" s="256" t="s">
        <v>950</v>
      </c>
      <c r="E32" s="256">
        <v>4331</v>
      </c>
      <c r="F32" s="256" t="s">
        <v>265</v>
      </c>
      <c r="G32" s="263">
        <v>8510</v>
      </c>
      <c r="H32" s="263">
        <v>23370</v>
      </c>
      <c r="I32" s="263">
        <v>7130</v>
      </c>
      <c r="J32" s="263">
        <v>10950</v>
      </c>
      <c r="K32" s="263">
        <v>1380</v>
      </c>
      <c r="L32" s="263">
        <v>12420</v>
      </c>
      <c r="M32" s="256" t="s">
        <v>14</v>
      </c>
      <c r="O32" s="256" t="str">
        <f t="shared" si="0"/>
        <v>Krausová Tereza-4331</v>
      </c>
    </row>
    <row r="33" spans="1:15" ht="12.75">
      <c r="A33" s="256" t="s">
        <v>926</v>
      </c>
      <c r="B33" s="256">
        <v>31</v>
      </c>
      <c r="D33" s="256" t="s">
        <v>956</v>
      </c>
      <c r="E33" s="256">
        <v>5083</v>
      </c>
      <c r="F33" s="256" t="s">
        <v>261</v>
      </c>
      <c r="G33" s="263">
        <v>8320</v>
      </c>
      <c r="H33" s="263">
        <v>14025</v>
      </c>
      <c r="I33" s="263">
        <v>6880</v>
      </c>
      <c r="J33" s="263">
        <v>10785</v>
      </c>
      <c r="K33" s="256">
        <v>1440</v>
      </c>
      <c r="L33" s="256">
        <v>3240</v>
      </c>
      <c r="M33" s="256" t="s">
        <v>14</v>
      </c>
      <c r="O33" s="256" t="str">
        <f t="shared" si="0"/>
        <v>Doležalová Michaela-5083</v>
      </c>
    </row>
    <row r="34" spans="1:15" ht="12.75">
      <c r="A34" s="256" t="s">
        <v>926</v>
      </c>
      <c r="B34" s="256">
        <v>32</v>
      </c>
      <c r="D34" s="256" t="s">
        <v>1104</v>
      </c>
      <c r="E34" s="256">
        <v>3252</v>
      </c>
      <c r="F34" s="256" t="s">
        <v>265</v>
      </c>
      <c r="G34" s="263">
        <v>8161</v>
      </c>
      <c r="H34" s="263">
        <v>18897</v>
      </c>
      <c r="I34" s="263">
        <v>7561</v>
      </c>
      <c r="J34" s="256">
        <v>15657</v>
      </c>
      <c r="K34" s="263">
        <v>600</v>
      </c>
      <c r="L34" s="263">
        <v>3240</v>
      </c>
      <c r="M34" s="256" t="s">
        <v>14</v>
      </c>
      <c r="O34" s="256" t="str">
        <f t="shared" si="0"/>
        <v>Kelly Ilona-3252</v>
      </c>
    </row>
    <row r="35" spans="1:15" ht="12.75">
      <c r="A35" s="256" t="s">
        <v>926</v>
      </c>
      <c r="B35" s="256">
        <v>33</v>
      </c>
      <c r="C35" s="256">
        <v>4</v>
      </c>
      <c r="D35" s="256" t="s">
        <v>961</v>
      </c>
      <c r="E35" s="256">
        <v>3654</v>
      </c>
      <c r="F35" s="256" t="s">
        <v>265</v>
      </c>
      <c r="G35" s="263">
        <v>7845</v>
      </c>
      <c r="H35" s="263">
        <v>37655</v>
      </c>
      <c r="I35" s="263">
        <v>2805</v>
      </c>
      <c r="J35" s="256">
        <v>2805</v>
      </c>
      <c r="K35" s="263">
        <v>5040</v>
      </c>
      <c r="L35" s="263">
        <v>34850</v>
      </c>
      <c r="M35" s="256" t="s">
        <v>14</v>
      </c>
      <c r="O35" s="256" t="str">
        <f t="shared" si="0"/>
        <v>Vágnerová Kateřina-3654</v>
      </c>
    </row>
    <row r="36" spans="1:15" ht="12.75">
      <c r="A36" s="256" t="s">
        <v>926</v>
      </c>
      <c r="B36" s="256">
        <v>34</v>
      </c>
      <c r="C36" s="256">
        <v>2</v>
      </c>
      <c r="D36" s="256" t="s">
        <v>959</v>
      </c>
      <c r="E36" s="256">
        <v>3442</v>
      </c>
      <c r="F36" s="256" t="s">
        <v>493</v>
      </c>
      <c r="G36" s="263">
        <v>7570</v>
      </c>
      <c r="H36" s="263">
        <v>15853</v>
      </c>
      <c r="I36" s="263">
        <v>6470</v>
      </c>
      <c r="J36" s="263">
        <v>14753</v>
      </c>
      <c r="K36" s="263">
        <v>1100</v>
      </c>
      <c r="L36" s="263">
        <v>1100</v>
      </c>
      <c r="M36" s="256" t="s">
        <v>14</v>
      </c>
      <c r="O36" s="256" t="str">
        <f t="shared" si="0"/>
        <v>Muchová Kateřina-3442</v>
      </c>
    </row>
    <row r="37" spans="1:15" ht="12.75">
      <c r="A37" s="256" t="s">
        <v>926</v>
      </c>
      <c r="B37" s="256">
        <v>35</v>
      </c>
      <c r="C37" s="256">
        <v>-2</v>
      </c>
      <c r="D37" s="256" t="s">
        <v>936</v>
      </c>
      <c r="E37" s="256">
        <v>5004</v>
      </c>
      <c r="F37" s="256" t="s">
        <v>265</v>
      </c>
      <c r="G37" s="263">
        <v>7525</v>
      </c>
      <c r="H37" s="263">
        <v>17775</v>
      </c>
      <c r="I37" s="263">
        <v>6925</v>
      </c>
      <c r="J37" s="263">
        <v>12675</v>
      </c>
      <c r="K37" s="263">
        <v>600</v>
      </c>
      <c r="L37" s="263">
        <v>5100</v>
      </c>
      <c r="M37" s="256" t="s">
        <v>14</v>
      </c>
      <c r="O37" s="256" t="str">
        <f t="shared" si="0"/>
        <v>Huráňová Eliška-5004</v>
      </c>
    </row>
    <row r="38" spans="1:15" ht="12.75">
      <c r="A38" s="256" t="s">
        <v>926</v>
      </c>
      <c r="B38" s="256">
        <v>36</v>
      </c>
      <c r="C38" s="256">
        <v>-1</v>
      </c>
      <c r="D38" s="256" t="s">
        <v>957</v>
      </c>
      <c r="E38" s="256">
        <v>3606</v>
      </c>
      <c r="F38" s="256" t="s">
        <v>202</v>
      </c>
      <c r="G38" s="263">
        <v>7218</v>
      </c>
      <c r="H38" s="263">
        <v>23948</v>
      </c>
      <c r="I38" s="263">
        <v>4278</v>
      </c>
      <c r="J38" s="263">
        <v>4278</v>
      </c>
      <c r="K38" s="256">
        <v>2940</v>
      </c>
      <c r="L38" s="263">
        <v>19670</v>
      </c>
      <c r="M38" s="256" t="s">
        <v>14</v>
      </c>
      <c r="O38" s="256" t="str">
        <f t="shared" si="0"/>
        <v>Šromová Veronika-3606</v>
      </c>
    </row>
    <row r="39" spans="1:15" ht="12.75">
      <c r="A39" s="256" t="s">
        <v>926</v>
      </c>
      <c r="B39" s="256">
        <v>37</v>
      </c>
      <c r="C39" s="256">
        <v>3</v>
      </c>
      <c r="D39" s="256" t="s">
        <v>941</v>
      </c>
      <c r="E39" s="256">
        <v>3696</v>
      </c>
      <c r="F39" s="256" t="s">
        <v>939</v>
      </c>
      <c r="G39" s="263">
        <v>6048</v>
      </c>
      <c r="H39" s="263">
        <v>21591</v>
      </c>
      <c r="I39" s="263">
        <v>4328</v>
      </c>
      <c r="J39" s="263">
        <v>6471</v>
      </c>
      <c r="K39" s="256">
        <v>1720</v>
      </c>
      <c r="L39" s="263">
        <v>15120</v>
      </c>
      <c r="M39" s="256" t="s">
        <v>14</v>
      </c>
      <c r="O39" s="256" t="str">
        <f t="shared" si="0"/>
        <v>Wernerová Markéta-3696</v>
      </c>
    </row>
    <row r="40" spans="1:15" ht="12.75">
      <c r="A40" s="256" t="s">
        <v>926</v>
      </c>
      <c r="B40" s="256">
        <v>38</v>
      </c>
      <c r="C40" s="256">
        <v>1</v>
      </c>
      <c r="D40" s="256" t="s">
        <v>968</v>
      </c>
      <c r="E40" s="256">
        <v>3208</v>
      </c>
      <c r="F40" s="256" t="s">
        <v>202</v>
      </c>
      <c r="G40" s="263">
        <v>5860</v>
      </c>
      <c r="H40" s="263">
        <v>13060</v>
      </c>
      <c r="I40" s="263" t="s">
        <v>14</v>
      </c>
      <c r="J40" s="256">
        <v>0</v>
      </c>
      <c r="K40" s="263">
        <v>5860</v>
      </c>
      <c r="L40" s="263">
        <v>13060</v>
      </c>
      <c r="M40" s="256" t="s">
        <v>14</v>
      </c>
      <c r="O40" s="256" t="str">
        <f t="shared" si="0"/>
        <v>Hrúziková Linda-3208</v>
      </c>
    </row>
    <row r="41" spans="1:15" ht="12.75">
      <c r="A41" s="256" t="s">
        <v>926</v>
      </c>
      <c r="B41" s="256">
        <v>39</v>
      </c>
      <c r="C41" s="256">
        <v>-5</v>
      </c>
      <c r="D41" s="256" t="s">
        <v>952</v>
      </c>
      <c r="E41" s="256">
        <v>3134</v>
      </c>
      <c r="F41" s="256" t="s">
        <v>217</v>
      </c>
      <c r="G41" s="263">
        <v>4432</v>
      </c>
      <c r="H41" s="263">
        <v>13773</v>
      </c>
      <c r="I41" s="263">
        <v>3392</v>
      </c>
      <c r="J41" s="263">
        <v>11983</v>
      </c>
      <c r="K41" s="256">
        <v>1040</v>
      </c>
      <c r="L41" s="256">
        <v>1790</v>
      </c>
      <c r="M41" s="256" t="s">
        <v>14</v>
      </c>
      <c r="O41" s="256" t="str">
        <f t="shared" si="0"/>
        <v>Fialová Kristýna-3134</v>
      </c>
    </row>
    <row r="42" spans="1:15" ht="12.75">
      <c r="A42" s="256" t="s">
        <v>926</v>
      </c>
      <c r="B42" s="256">
        <v>40</v>
      </c>
      <c r="C42" s="256">
        <v>1</v>
      </c>
      <c r="D42" s="256" t="s">
        <v>954</v>
      </c>
      <c r="E42" s="256">
        <v>4550</v>
      </c>
      <c r="F42" s="256" t="s">
        <v>265</v>
      </c>
      <c r="G42" s="263">
        <v>4145</v>
      </c>
      <c r="H42" s="263">
        <v>9448</v>
      </c>
      <c r="I42" s="263">
        <v>3545</v>
      </c>
      <c r="J42" s="263">
        <v>8148</v>
      </c>
      <c r="K42" s="256">
        <v>600</v>
      </c>
      <c r="L42" s="256">
        <v>1300</v>
      </c>
      <c r="M42" s="256" t="s">
        <v>14</v>
      </c>
      <c r="O42" s="256" t="str">
        <f t="shared" si="0"/>
        <v>Filipi Kateřina-4550</v>
      </c>
    </row>
    <row r="43" spans="1:15" ht="12.75">
      <c r="A43" s="256" t="s">
        <v>926</v>
      </c>
      <c r="B43" s="256">
        <v>41</v>
      </c>
      <c r="C43" s="256">
        <v>2</v>
      </c>
      <c r="D43" s="256" t="s">
        <v>946</v>
      </c>
      <c r="E43" s="256">
        <v>3399</v>
      </c>
      <c r="F43" s="256" t="s">
        <v>235</v>
      </c>
      <c r="G43" s="263">
        <v>3625</v>
      </c>
      <c r="H43" s="263">
        <v>22477</v>
      </c>
      <c r="I43" s="263">
        <v>2545</v>
      </c>
      <c r="J43" s="256">
        <v>8897</v>
      </c>
      <c r="K43" s="256">
        <v>1080</v>
      </c>
      <c r="L43" s="263">
        <v>13580</v>
      </c>
      <c r="M43" s="256" t="s">
        <v>14</v>
      </c>
      <c r="O43" s="256" t="str">
        <f t="shared" si="0"/>
        <v>Malotová Tereza-3399</v>
      </c>
    </row>
    <row r="44" spans="1:15" ht="12.75">
      <c r="A44" s="256" t="s">
        <v>926</v>
      </c>
      <c r="B44" s="256">
        <v>42</v>
      </c>
      <c r="C44" s="256">
        <v>2</v>
      </c>
      <c r="D44" s="256" t="s">
        <v>387</v>
      </c>
      <c r="E44" s="256">
        <v>3121</v>
      </c>
      <c r="F44" s="256" t="s">
        <v>207</v>
      </c>
      <c r="G44" s="263">
        <v>3440</v>
      </c>
      <c r="H44" s="263">
        <v>20114</v>
      </c>
      <c r="I44" s="263" t="s">
        <v>14</v>
      </c>
      <c r="J44" s="256">
        <v>6794</v>
      </c>
      <c r="K44" s="263">
        <v>3440</v>
      </c>
      <c r="L44" s="263">
        <v>13320</v>
      </c>
      <c r="M44" s="256" t="s">
        <v>14</v>
      </c>
      <c r="O44" s="256" t="str">
        <f t="shared" si="0"/>
        <v>Ertlová Olga-3121</v>
      </c>
    </row>
    <row r="45" spans="1:15" ht="12.75">
      <c r="A45" s="256" t="s">
        <v>926</v>
      </c>
      <c r="B45" s="256">
        <v>43</v>
      </c>
      <c r="C45" s="256">
        <v>3</v>
      </c>
      <c r="D45" s="256" t="s">
        <v>960</v>
      </c>
      <c r="E45" s="256">
        <v>3065</v>
      </c>
      <c r="F45" s="256" t="s">
        <v>209</v>
      </c>
      <c r="G45" s="263">
        <v>3380</v>
      </c>
      <c r="H45" s="263">
        <v>12480</v>
      </c>
      <c r="I45" s="263" t="s">
        <v>14</v>
      </c>
      <c r="J45" s="256">
        <v>0</v>
      </c>
      <c r="K45" s="256">
        <v>3380</v>
      </c>
      <c r="L45" s="263">
        <v>12480</v>
      </c>
      <c r="M45" s="256" t="s">
        <v>14</v>
      </c>
      <c r="O45" s="256" t="str">
        <f t="shared" si="0"/>
        <v>Coufal Birgit-3065</v>
      </c>
    </row>
    <row r="46" spans="1:15" ht="12.75">
      <c r="A46" s="256" t="s">
        <v>926</v>
      </c>
      <c r="B46" s="256">
        <v>44</v>
      </c>
      <c r="C46" s="256">
        <v>3</v>
      </c>
      <c r="D46" s="256" t="s">
        <v>967</v>
      </c>
      <c r="E46" s="256">
        <v>3108</v>
      </c>
      <c r="F46" s="256" t="s">
        <v>261</v>
      </c>
      <c r="G46" s="263">
        <v>3078</v>
      </c>
      <c r="H46" s="263">
        <v>4861</v>
      </c>
      <c r="I46" s="263">
        <v>1558</v>
      </c>
      <c r="J46" s="256">
        <v>3341</v>
      </c>
      <c r="K46" s="256">
        <v>1520</v>
      </c>
      <c r="L46" s="263">
        <v>1520</v>
      </c>
      <c r="M46" s="256" t="s">
        <v>14</v>
      </c>
      <c r="O46" s="256" t="str">
        <f t="shared" si="0"/>
        <v>Drábková Tereza-3108</v>
      </c>
    </row>
    <row r="47" spans="1:15" ht="12.75">
      <c r="A47" s="256" t="s">
        <v>926</v>
      </c>
      <c r="B47" s="256">
        <v>45</v>
      </c>
      <c r="C47" s="256">
        <v>-7</v>
      </c>
      <c r="D47" s="256" t="s">
        <v>649</v>
      </c>
      <c r="E47" s="256">
        <v>3355</v>
      </c>
      <c r="F47" s="256" t="s">
        <v>228</v>
      </c>
      <c r="G47" s="263">
        <v>2937</v>
      </c>
      <c r="H47" s="263">
        <v>24169</v>
      </c>
      <c r="I47" s="263">
        <v>2937</v>
      </c>
      <c r="J47" s="263">
        <v>8569</v>
      </c>
      <c r="K47" s="256" t="s">
        <v>14</v>
      </c>
      <c r="L47" s="256">
        <v>15600</v>
      </c>
      <c r="M47" s="256" t="s">
        <v>14</v>
      </c>
      <c r="O47" s="256" t="str">
        <f t="shared" si="0"/>
        <v>Kumstová Aneta-3355</v>
      </c>
    </row>
    <row r="48" spans="1:15" ht="12.75">
      <c r="A48" s="256" t="s">
        <v>926</v>
      </c>
      <c r="B48" s="256">
        <v>46</v>
      </c>
      <c r="C48" s="256">
        <v>3</v>
      </c>
      <c r="D48" s="256" t="s">
        <v>962</v>
      </c>
      <c r="E48" s="256">
        <v>4225</v>
      </c>
      <c r="F48" s="256" t="s">
        <v>963</v>
      </c>
      <c r="G48" s="263">
        <v>2900</v>
      </c>
      <c r="H48" s="263">
        <v>3800</v>
      </c>
      <c r="I48" s="263">
        <v>1400</v>
      </c>
      <c r="J48" s="263">
        <v>1400</v>
      </c>
      <c r="K48" s="256">
        <v>1500</v>
      </c>
      <c r="L48" s="263">
        <v>2400</v>
      </c>
      <c r="M48" s="256" t="s">
        <v>14</v>
      </c>
      <c r="O48" s="256" t="str">
        <f t="shared" si="0"/>
        <v>Čepová Michaela-4225</v>
      </c>
    </row>
    <row r="49" spans="1:15" ht="12.75">
      <c r="A49" s="256" t="s">
        <v>926</v>
      </c>
      <c r="B49" s="256">
        <v>47</v>
      </c>
      <c r="C49" s="256">
        <v>13</v>
      </c>
      <c r="D49" s="256" t="s">
        <v>603</v>
      </c>
      <c r="E49" s="256">
        <v>3234</v>
      </c>
      <c r="F49" s="256" t="s">
        <v>209</v>
      </c>
      <c r="G49" s="263">
        <v>2640</v>
      </c>
      <c r="H49" s="263">
        <v>35160</v>
      </c>
      <c r="I49" s="263" t="s">
        <v>14</v>
      </c>
      <c r="J49" s="263">
        <v>0</v>
      </c>
      <c r="K49" s="263">
        <v>2640</v>
      </c>
      <c r="L49" s="263">
        <v>35160</v>
      </c>
      <c r="M49" s="256" t="s">
        <v>14</v>
      </c>
      <c r="O49" s="256" t="str">
        <f t="shared" si="0"/>
        <v>Janošková Klára-3234</v>
      </c>
    </row>
    <row r="50" spans="1:15" ht="12.75">
      <c r="A50" s="256" t="s">
        <v>926</v>
      </c>
      <c r="B50" s="256">
        <v>48</v>
      </c>
      <c r="C50" s="256">
        <v>30</v>
      </c>
      <c r="D50" s="256" t="s">
        <v>1107</v>
      </c>
      <c r="E50" s="256">
        <v>4638</v>
      </c>
      <c r="F50" s="256" t="s">
        <v>345</v>
      </c>
      <c r="G50" s="263">
        <v>2326</v>
      </c>
      <c r="H50" s="263">
        <v>2326</v>
      </c>
      <c r="I50" s="263">
        <v>1846</v>
      </c>
      <c r="J50" s="263">
        <v>1846</v>
      </c>
      <c r="K50" s="263">
        <v>480</v>
      </c>
      <c r="L50" s="263">
        <v>480</v>
      </c>
      <c r="M50" s="256" t="s">
        <v>14</v>
      </c>
      <c r="O50" s="256" t="str">
        <f t="shared" si="0"/>
        <v>Šlehoferová Tereza Sára-4638</v>
      </c>
    </row>
    <row r="51" spans="1:15" ht="12.75">
      <c r="A51" s="256" t="s">
        <v>926</v>
      </c>
      <c r="B51" s="256">
        <v>49</v>
      </c>
      <c r="C51" s="256">
        <v>3</v>
      </c>
      <c r="D51" s="256" t="s">
        <v>965</v>
      </c>
      <c r="E51" s="256">
        <v>3473</v>
      </c>
      <c r="F51" s="256" t="s">
        <v>202</v>
      </c>
      <c r="G51" s="263">
        <v>2268</v>
      </c>
      <c r="H51" s="263">
        <v>6248</v>
      </c>
      <c r="I51" s="263">
        <v>1118</v>
      </c>
      <c r="J51" s="256">
        <v>1118</v>
      </c>
      <c r="K51" s="263">
        <v>1150</v>
      </c>
      <c r="L51" s="263">
        <v>5130</v>
      </c>
      <c r="M51" s="256" t="s">
        <v>14</v>
      </c>
      <c r="O51" s="256" t="str">
        <f t="shared" si="0"/>
        <v>Panáčková Patricie-3473</v>
      </c>
    </row>
    <row r="52" spans="1:15" ht="12.75">
      <c r="A52" s="256" t="s">
        <v>926</v>
      </c>
      <c r="B52" s="256">
        <v>50</v>
      </c>
      <c r="C52" s="256">
        <v>3</v>
      </c>
      <c r="D52" s="256" t="s">
        <v>949</v>
      </c>
      <c r="E52" s="256">
        <v>3219</v>
      </c>
      <c r="F52" s="256" t="s">
        <v>275</v>
      </c>
      <c r="G52" s="263">
        <v>2160</v>
      </c>
      <c r="H52" s="263">
        <v>20060</v>
      </c>
      <c r="I52" s="263" t="s">
        <v>14</v>
      </c>
      <c r="J52" s="256">
        <v>0</v>
      </c>
      <c r="K52" s="263">
        <v>2160</v>
      </c>
      <c r="L52" s="263">
        <v>20060</v>
      </c>
      <c r="M52" s="256" t="s">
        <v>14</v>
      </c>
      <c r="O52" s="256" t="str">
        <f t="shared" si="0"/>
        <v>Hynková Barbora-3219</v>
      </c>
    </row>
    <row r="53" spans="1:15" ht="12.75">
      <c r="A53" s="256" t="s">
        <v>926</v>
      </c>
      <c r="B53" s="256">
        <v>51</v>
      </c>
      <c r="C53" s="256">
        <v>3</v>
      </c>
      <c r="D53" s="256" t="s">
        <v>1025</v>
      </c>
      <c r="E53" s="256">
        <v>4109</v>
      </c>
      <c r="F53" s="256" t="s">
        <v>939</v>
      </c>
      <c r="G53" s="263">
        <v>2046</v>
      </c>
      <c r="H53" s="256">
        <v>3326</v>
      </c>
      <c r="I53" s="263">
        <v>1346</v>
      </c>
      <c r="J53" s="256">
        <v>1346</v>
      </c>
      <c r="K53" s="256">
        <v>700</v>
      </c>
      <c r="L53" s="256">
        <v>1980</v>
      </c>
      <c r="M53" s="256" t="s">
        <v>14</v>
      </c>
      <c r="O53" s="256" t="str">
        <f t="shared" si="0"/>
        <v>Urválková Zuzana-4109</v>
      </c>
    </row>
    <row r="54" spans="1:15" ht="12.75">
      <c r="A54" s="256" t="s">
        <v>926</v>
      </c>
      <c r="B54" s="256">
        <v>52</v>
      </c>
      <c r="C54" s="256">
        <v>-10</v>
      </c>
      <c r="D54" s="256" t="s">
        <v>479</v>
      </c>
      <c r="E54" s="256">
        <v>4909</v>
      </c>
      <c r="F54" s="256" t="s">
        <v>265</v>
      </c>
      <c r="G54" s="263">
        <v>2004</v>
      </c>
      <c r="H54" s="263">
        <v>5248</v>
      </c>
      <c r="I54" s="263">
        <v>1504</v>
      </c>
      <c r="J54" s="256">
        <v>3368</v>
      </c>
      <c r="K54" s="256">
        <v>500</v>
      </c>
      <c r="L54" s="263">
        <v>1880</v>
      </c>
      <c r="M54" s="256" t="s">
        <v>14</v>
      </c>
      <c r="O54" s="256" t="str">
        <f t="shared" si="0"/>
        <v>Poláková Eva-4909</v>
      </c>
    </row>
    <row r="55" spans="1:15" ht="12.75">
      <c r="A55" s="256" t="s">
        <v>926</v>
      </c>
      <c r="B55" s="256">
        <v>53</v>
      </c>
      <c r="C55" s="256">
        <v>2</v>
      </c>
      <c r="D55" s="256" t="s">
        <v>951</v>
      </c>
      <c r="E55" s="256">
        <v>3589</v>
      </c>
      <c r="F55" s="256" t="s">
        <v>282</v>
      </c>
      <c r="G55" s="263">
        <v>2000</v>
      </c>
      <c r="H55" s="263">
        <v>22705</v>
      </c>
      <c r="I55" s="263" t="s">
        <v>14</v>
      </c>
      <c r="J55" s="256">
        <v>4005</v>
      </c>
      <c r="K55" s="263">
        <v>2000</v>
      </c>
      <c r="L55" s="263">
        <v>18700</v>
      </c>
      <c r="M55" s="256" t="s">
        <v>14</v>
      </c>
      <c r="O55" s="256" t="str">
        <f t="shared" si="0"/>
        <v>Svobodová Renata-3589</v>
      </c>
    </row>
    <row r="56" spans="1:15" ht="12.75">
      <c r="A56" s="256" t="s">
        <v>926</v>
      </c>
      <c r="B56" s="256">
        <v>54</v>
      </c>
      <c r="C56" s="256">
        <v>2</v>
      </c>
      <c r="D56" s="256" t="s">
        <v>1022</v>
      </c>
      <c r="E56" s="256">
        <v>5306</v>
      </c>
      <c r="F56" s="256" t="s">
        <v>219</v>
      </c>
      <c r="G56" s="263">
        <v>1980</v>
      </c>
      <c r="H56" s="263">
        <v>1980</v>
      </c>
      <c r="I56" s="263" t="s">
        <v>14</v>
      </c>
      <c r="J56" s="263">
        <v>0</v>
      </c>
      <c r="K56" s="256">
        <v>1980</v>
      </c>
      <c r="L56" s="256">
        <v>1980</v>
      </c>
      <c r="M56" s="256" t="s">
        <v>14</v>
      </c>
      <c r="O56" s="256" t="str">
        <f t="shared" si="0"/>
        <v>Paj Linda-5306</v>
      </c>
    </row>
    <row r="57" spans="1:15" ht="12.75">
      <c r="A57" s="256" t="s">
        <v>926</v>
      </c>
      <c r="B57" s="256">
        <v>55</v>
      </c>
      <c r="C57" s="256">
        <v>2</v>
      </c>
      <c r="D57" s="256" t="s">
        <v>1024</v>
      </c>
      <c r="E57" s="256">
        <v>4250</v>
      </c>
      <c r="F57" s="256" t="s">
        <v>326</v>
      </c>
      <c r="G57" s="263">
        <v>1850</v>
      </c>
      <c r="H57" s="263">
        <v>1950</v>
      </c>
      <c r="I57" s="263" t="s">
        <v>14</v>
      </c>
      <c r="J57" s="256">
        <v>0</v>
      </c>
      <c r="K57" s="256">
        <v>1850</v>
      </c>
      <c r="L57" s="263">
        <v>1950</v>
      </c>
      <c r="M57" s="256" t="s">
        <v>14</v>
      </c>
      <c r="O57" s="256" t="str">
        <f t="shared" si="0"/>
        <v>Hrázská Michaela-4250</v>
      </c>
    </row>
    <row r="58" spans="1:15" ht="12.75">
      <c r="A58" s="256" t="s">
        <v>926</v>
      </c>
      <c r="B58" s="256">
        <v>56</v>
      </c>
      <c r="C58" s="256">
        <v>3</v>
      </c>
      <c r="D58" s="256" t="s">
        <v>977</v>
      </c>
      <c r="E58" s="256">
        <v>3467</v>
      </c>
      <c r="F58" s="256" t="s">
        <v>202</v>
      </c>
      <c r="G58" s="263">
        <v>1666</v>
      </c>
      <c r="H58" s="263">
        <v>8276</v>
      </c>
      <c r="I58" s="256">
        <v>866</v>
      </c>
      <c r="J58" s="256">
        <v>866</v>
      </c>
      <c r="K58" s="263">
        <v>800</v>
      </c>
      <c r="L58" s="263">
        <v>7410</v>
      </c>
      <c r="M58" s="256" t="s">
        <v>14</v>
      </c>
      <c r="O58" s="256" t="str">
        <f t="shared" si="0"/>
        <v>Omelková Eliška-3467</v>
      </c>
    </row>
    <row r="59" spans="1:15" ht="12.75">
      <c r="A59" s="256" t="s">
        <v>926</v>
      </c>
      <c r="B59" s="256">
        <v>57</v>
      </c>
      <c r="C59" s="256">
        <v>164</v>
      </c>
      <c r="D59" s="256" t="s">
        <v>398</v>
      </c>
      <c r="E59" s="256">
        <v>3699</v>
      </c>
      <c r="F59" s="256" t="s">
        <v>323</v>
      </c>
      <c r="G59" s="263">
        <v>1620</v>
      </c>
      <c r="H59" s="263">
        <v>2980</v>
      </c>
      <c r="I59" s="256" t="s">
        <v>14</v>
      </c>
      <c r="J59" s="256">
        <v>0</v>
      </c>
      <c r="K59" s="263">
        <v>1620</v>
      </c>
      <c r="L59" s="263">
        <v>2980</v>
      </c>
      <c r="M59" s="256" t="s">
        <v>14</v>
      </c>
      <c r="O59" s="256" t="str">
        <f t="shared" si="0"/>
        <v>Zajícová Alena-3699</v>
      </c>
    </row>
    <row r="60" spans="1:15" ht="12.75">
      <c r="A60" s="256" t="s">
        <v>926</v>
      </c>
      <c r="B60" s="256">
        <v>58</v>
      </c>
      <c r="C60" s="256">
        <v>3</v>
      </c>
      <c r="D60" s="256" t="s">
        <v>1019</v>
      </c>
      <c r="E60" s="256">
        <v>3880</v>
      </c>
      <c r="F60" s="256" t="s">
        <v>233</v>
      </c>
      <c r="G60" s="263">
        <v>1423</v>
      </c>
      <c r="H60" s="256">
        <v>6710</v>
      </c>
      <c r="I60" s="263">
        <v>1423</v>
      </c>
      <c r="J60" s="256">
        <v>2860</v>
      </c>
      <c r="K60" s="256" t="s">
        <v>14</v>
      </c>
      <c r="L60" s="256">
        <v>3850</v>
      </c>
      <c r="M60" s="256" t="s">
        <v>14</v>
      </c>
      <c r="O60" s="256" t="str">
        <f t="shared" si="0"/>
        <v>Uhlířová Jana-3880</v>
      </c>
    </row>
    <row r="61" spans="1:15" ht="12.75">
      <c r="A61" s="256" t="s">
        <v>926</v>
      </c>
      <c r="B61" s="256">
        <v>59</v>
      </c>
      <c r="C61" s="256">
        <v>3</v>
      </c>
      <c r="D61" s="256" t="s">
        <v>1023</v>
      </c>
      <c r="E61" s="256">
        <v>5117</v>
      </c>
      <c r="F61" s="256" t="s">
        <v>493</v>
      </c>
      <c r="G61" s="263">
        <v>1319</v>
      </c>
      <c r="H61" s="263">
        <v>1319</v>
      </c>
      <c r="I61" s="256">
        <v>1319</v>
      </c>
      <c r="J61" s="256">
        <v>1319</v>
      </c>
      <c r="K61" s="263" t="s">
        <v>14</v>
      </c>
      <c r="L61" s="263" t="s">
        <v>14</v>
      </c>
      <c r="M61" s="256" t="s">
        <v>14</v>
      </c>
      <c r="O61" s="256" t="str">
        <f t="shared" si="0"/>
        <v>Platzová Helena-5117</v>
      </c>
    </row>
    <row r="62" spans="1:15" ht="12.75">
      <c r="A62" s="256" t="s">
        <v>926</v>
      </c>
      <c r="B62" s="256">
        <v>60</v>
      </c>
      <c r="C62" s="256">
        <v>-15</v>
      </c>
      <c r="D62" s="256" t="s">
        <v>677</v>
      </c>
      <c r="E62" s="256">
        <v>4033</v>
      </c>
      <c r="F62" s="256" t="s">
        <v>213</v>
      </c>
      <c r="G62" s="263">
        <v>1300</v>
      </c>
      <c r="H62" s="263">
        <v>3999</v>
      </c>
      <c r="I62" s="263" t="s">
        <v>14</v>
      </c>
      <c r="J62" s="263">
        <v>2099</v>
      </c>
      <c r="K62" s="256">
        <v>1300</v>
      </c>
      <c r="L62" s="256">
        <v>1900</v>
      </c>
      <c r="M62" s="256" t="s">
        <v>14</v>
      </c>
      <c r="O62" s="256" t="str">
        <f t="shared" si="0"/>
        <v>Věříšová Nikola-4033</v>
      </c>
    </row>
    <row r="63" spans="1:15" ht="12.75">
      <c r="A63" s="256" t="s">
        <v>926</v>
      </c>
      <c r="B63" s="256">
        <v>61</v>
      </c>
      <c r="C63" s="256">
        <v>2</v>
      </c>
      <c r="D63" s="256" t="s">
        <v>942</v>
      </c>
      <c r="E63" s="256">
        <v>3275</v>
      </c>
      <c r="F63" s="256" t="s">
        <v>267</v>
      </c>
      <c r="G63" s="263">
        <v>1300</v>
      </c>
      <c r="H63" s="263">
        <v>15897</v>
      </c>
      <c r="I63" s="263" t="s">
        <v>14</v>
      </c>
      <c r="J63" s="256">
        <v>2807</v>
      </c>
      <c r="K63" s="256">
        <v>1300</v>
      </c>
      <c r="L63" s="263">
        <v>13090</v>
      </c>
      <c r="M63" s="256" t="s">
        <v>14</v>
      </c>
      <c r="O63" s="256" t="str">
        <f t="shared" si="0"/>
        <v>Kejíková Dominika-3275</v>
      </c>
    </row>
    <row r="64" spans="1:15" ht="12.75">
      <c r="A64" s="256" t="s">
        <v>926</v>
      </c>
      <c r="B64" s="256">
        <v>62</v>
      </c>
      <c r="C64" s="256">
        <v>-14</v>
      </c>
      <c r="D64" s="256" t="s">
        <v>526</v>
      </c>
      <c r="E64" s="256">
        <v>4637</v>
      </c>
      <c r="F64" s="256" t="s">
        <v>219</v>
      </c>
      <c r="G64" s="263">
        <v>1200</v>
      </c>
      <c r="H64" s="263">
        <v>12913</v>
      </c>
      <c r="I64" s="256" t="s">
        <v>14</v>
      </c>
      <c r="J64" s="256">
        <v>9193</v>
      </c>
      <c r="K64" s="263">
        <v>1200</v>
      </c>
      <c r="L64" s="263">
        <v>3720</v>
      </c>
      <c r="M64" s="256" t="s">
        <v>14</v>
      </c>
      <c r="O64" s="256" t="str">
        <f t="shared" si="0"/>
        <v>Füzy Lenka-4637</v>
      </c>
    </row>
    <row r="65" spans="1:15" ht="12.75">
      <c r="A65" s="256" t="s">
        <v>926</v>
      </c>
      <c r="B65" s="256">
        <v>63</v>
      </c>
      <c r="C65" s="256">
        <v>1</v>
      </c>
      <c r="D65" s="256" t="s">
        <v>976</v>
      </c>
      <c r="E65" s="256">
        <v>3112</v>
      </c>
      <c r="F65" s="256" t="s">
        <v>267</v>
      </c>
      <c r="G65" s="263">
        <v>1080</v>
      </c>
      <c r="H65" s="263">
        <v>25150</v>
      </c>
      <c r="I65" s="263" t="s">
        <v>14</v>
      </c>
      <c r="J65" s="263">
        <v>0</v>
      </c>
      <c r="K65" s="263">
        <v>1080</v>
      </c>
      <c r="L65" s="263">
        <v>25150</v>
      </c>
      <c r="M65" s="256" t="s">
        <v>14</v>
      </c>
      <c r="O65" s="256" t="str">
        <f t="shared" si="0"/>
        <v>Dufková Tereza-3112</v>
      </c>
    </row>
    <row r="66" spans="1:15" ht="12.75">
      <c r="A66" s="256" t="s">
        <v>926</v>
      </c>
      <c r="B66" s="256">
        <v>64</v>
      </c>
      <c r="C66" s="256">
        <v>1</v>
      </c>
      <c r="D66" s="256" t="s">
        <v>974</v>
      </c>
      <c r="E66" s="256">
        <v>3542</v>
      </c>
      <c r="F66" s="256" t="s">
        <v>275</v>
      </c>
      <c r="G66" s="263">
        <v>1000</v>
      </c>
      <c r="H66" s="263">
        <v>11780</v>
      </c>
      <c r="I66" s="256" t="s">
        <v>14</v>
      </c>
      <c r="J66" s="256">
        <v>0</v>
      </c>
      <c r="K66" s="263">
        <v>1000</v>
      </c>
      <c r="L66" s="263">
        <v>11780</v>
      </c>
      <c r="M66" s="256" t="s">
        <v>14</v>
      </c>
      <c r="O66" s="256" t="str">
        <f t="shared" si="0"/>
        <v>Severinová Jana-3542</v>
      </c>
    </row>
    <row r="67" spans="1:15" ht="12.75">
      <c r="A67" s="256" t="s">
        <v>926</v>
      </c>
      <c r="B67" s="256">
        <v>65</v>
      </c>
      <c r="C67" s="256">
        <v>1</v>
      </c>
      <c r="D67" s="256" t="s">
        <v>978</v>
      </c>
      <c r="E67" s="256">
        <v>4948</v>
      </c>
      <c r="F67" s="256" t="s">
        <v>326</v>
      </c>
      <c r="G67" s="263">
        <v>1000</v>
      </c>
      <c r="H67" s="263">
        <v>1720</v>
      </c>
      <c r="I67" s="263" t="s">
        <v>14</v>
      </c>
      <c r="J67" s="263">
        <v>0</v>
      </c>
      <c r="K67" s="256">
        <v>1000</v>
      </c>
      <c r="L67" s="256">
        <v>1720</v>
      </c>
      <c r="M67" s="256" t="s">
        <v>14</v>
      </c>
      <c r="O67" s="256" t="str">
        <f t="shared" si="0"/>
        <v>Hartmann Silvie-4948</v>
      </c>
    </row>
    <row r="68" spans="1:15" ht="12.75">
      <c r="A68" s="256" t="s">
        <v>926</v>
      </c>
      <c r="B68" s="256">
        <v>66</v>
      </c>
      <c r="C68" s="256">
        <v>1</v>
      </c>
      <c r="D68" s="256" t="s">
        <v>1105</v>
      </c>
      <c r="E68" s="256">
        <v>5335</v>
      </c>
      <c r="F68" s="256" t="s">
        <v>202</v>
      </c>
      <c r="G68" s="263">
        <v>975</v>
      </c>
      <c r="H68" s="263">
        <v>975</v>
      </c>
      <c r="I68" s="256">
        <v>975</v>
      </c>
      <c r="J68" s="256">
        <v>975</v>
      </c>
      <c r="K68" s="263" t="s">
        <v>14</v>
      </c>
      <c r="L68" s="263" t="s">
        <v>14</v>
      </c>
      <c r="M68" s="256" t="s">
        <v>14</v>
      </c>
      <c r="O68" s="256" t="str">
        <f aca="true" t="shared" si="1" ref="O68:O87">MID(D68,1,SEARCH(" ",D68))&amp;MID(D68,SEARCH(" ",D68)+1,IF(ISERROR(SEARCH(",",D68)-SEARCH(" ",D68)-1),SEARCH("(",D68)-SEARCH(" ",D68)-1,SEARCH(",",D68)-SEARCH(" ",D68)-1))&amp;"-"&amp;E68</f>
        <v>Masaříková Gabriela-5335</v>
      </c>
    </row>
    <row r="69" spans="1:15" ht="12.75">
      <c r="A69" s="256" t="s">
        <v>926</v>
      </c>
      <c r="B69" s="256">
        <v>67</v>
      </c>
      <c r="C69" s="256">
        <v>1</v>
      </c>
      <c r="D69" s="256" t="s">
        <v>958</v>
      </c>
      <c r="E69" s="256">
        <v>3238</v>
      </c>
      <c r="F69" s="256" t="s">
        <v>248</v>
      </c>
      <c r="G69" s="263">
        <v>960</v>
      </c>
      <c r="H69" s="263">
        <v>16878</v>
      </c>
      <c r="I69" s="256" t="s">
        <v>14</v>
      </c>
      <c r="J69" s="256">
        <v>1518</v>
      </c>
      <c r="K69" s="263">
        <v>960</v>
      </c>
      <c r="L69" s="263">
        <v>15360</v>
      </c>
      <c r="M69" s="256" t="s">
        <v>14</v>
      </c>
      <c r="O69" s="256" t="str">
        <f t="shared" si="1"/>
        <v>Jelínková Tereza-3238</v>
      </c>
    </row>
    <row r="70" spans="1:15" ht="12.75">
      <c r="A70" s="256" t="s">
        <v>926</v>
      </c>
      <c r="B70" s="256">
        <v>68</v>
      </c>
      <c r="C70" s="256">
        <v>1</v>
      </c>
      <c r="D70" s="256" t="s">
        <v>1106</v>
      </c>
      <c r="E70" s="256">
        <v>4589</v>
      </c>
      <c r="F70" s="256" t="s">
        <v>202</v>
      </c>
      <c r="G70" s="263">
        <v>910</v>
      </c>
      <c r="H70" s="263">
        <v>1510</v>
      </c>
      <c r="I70" s="256">
        <v>910</v>
      </c>
      <c r="J70" s="256">
        <v>910</v>
      </c>
      <c r="K70" s="263" t="s">
        <v>14</v>
      </c>
      <c r="L70" s="263">
        <v>600</v>
      </c>
      <c r="M70" s="256" t="s">
        <v>14</v>
      </c>
      <c r="O70" s="256" t="str">
        <f t="shared" si="1"/>
        <v>Panáčková Mariana-4589</v>
      </c>
    </row>
    <row r="71" spans="1:15" ht="12.75">
      <c r="A71" s="256" t="s">
        <v>926</v>
      </c>
      <c r="B71" s="256">
        <v>69</v>
      </c>
      <c r="C71" s="256">
        <v>-18</v>
      </c>
      <c r="D71" s="256" t="s">
        <v>953</v>
      </c>
      <c r="E71" s="256">
        <v>4562</v>
      </c>
      <c r="F71" s="256" t="s">
        <v>219</v>
      </c>
      <c r="G71" s="263">
        <v>900</v>
      </c>
      <c r="H71" s="256">
        <v>5989</v>
      </c>
      <c r="I71" s="263" t="s">
        <v>14</v>
      </c>
      <c r="J71" s="256">
        <v>4289</v>
      </c>
      <c r="K71" s="256">
        <v>900</v>
      </c>
      <c r="L71" s="256">
        <v>1700</v>
      </c>
      <c r="M71" s="256" t="s">
        <v>14</v>
      </c>
      <c r="O71" s="256" t="str">
        <f t="shared" si="1"/>
        <v>Füzy Karolína -4562</v>
      </c>
    </row>
    <row r="72" spans="1:15" ht="12.75">
      <c r="A72" s="256" t="s">
        <v>926</v>
      </c>
      <c r="B72" s="256">
        <v>70</v>
      </c>
      <c r="D72" s="256" t="s">
        <v>592</v>
      </c>
      <c r="E72" s="256">
        <v>4938</v>
      </c>
      <c r="F72" s="256" t="s">
        <v>285</v>
      </c>
      <c r="G72" s="263">
        <v>720</v>
      </c>
      <c r="H72" s="263">
        <v>2140</v>
      </c>
      <c r="I72" s="256" t="s">
        <v>14</v>
      </c>
      <c r="J72" s="256">
        <v>0</v>
      </c>
      <c r="K72" s="263">
        <v>720</v>
      </c>
      <c r="L72" s="263">
        <v>2140</v>
      </c>
      <c r="M72" s="256" t="s">
        <v>14</v>
      </c>
      <c r="O72" s="256" t="str">
        <f t="shared" si="1"/>
        <v>Zoubková Natalija-4938</v>
      </c>
    </row>
    <row r="73" spans="1:15" ht="12.75">
      <c r="A73" s="256" t="s">
        <v>926</v>
      </c>
      <c r="B73" s="256">
        <v>71</v>
      </c>
      <c r="D73" s="256" t="s">
        <v>981</v>
      </c>
      <c r="E73" s="256">
        <v>4469</v>
      </c>
      <c r="F73" s="256" t="s">
        <v>285</v>
      </c>
      <c r="G73" s="263">
        <v>640</v>
      </c>
      <c r="H73" s="263">
        <v>2180</v>
      </c>
      <c r="I73" s="263" t="s">
        <v>14</v>
      </c>
      <c r="J73" s="263">
        <v>0</v>
      </c>
      <c r="K73" s="256">
        <v>640</v>
      </c>
      <c r="L73" s="256">
        <v>2180</v>
      </c>
      <c r="M73" s="256" t="s">
        <v>14</v>
      </c>
      <c r="O73" s="256" t="str">
        <f t="shared" si="1"/>
        <v>Rašková Lenka-4469</v>
      </c>
    </row>
    <row r="74" spans="1:15" ht="12.75">
      <c r="A74" s="256" t="s">
        <v>926</v>
      </c>
      <c r="B74" s="256">
        <v>72</v>
      </c>
      <c r="D74" s="256" t="s">
        <v>973</v>
      </c>
      <c r="E74" s="256">
        <v>4245</v>
      </c>
      <c r="F74" s="256" t="s">
        <v>345</v>
      </c>
      <c r="G74" s="263">
        <v>600</v>
      </c>
      <c r="H74" s="263">
        <v>2360</v>
      </c>
      <c r="I74" s="256" t="s">
        <v>14</v>
      </c>
      <c r="J74" s="256">
        <v>0</v>
      </c>
      <c r="K74" s="263">
        <v>600</v>
      </c>
      <c r="L74" s="263">
        <v>2360</v>
      </c>
      <c r="M74" s="256" t="s">
        <v>14</v>
      </c>
      <c r="O74" s="256" t="str">
        <f t="shared" si="1"/>
        <v>Vohánková Kristýna-4245</v>
      </c>
    </row>
    <row r="75" spans="1:15" ht="12.75">
      <c r="A75" s="256" t="s">
        <v>926</v>
      </c>
      <c r="B75" s="256">
        <v>73</v>
      </c>
      <c r="D75" s="256" t="s">
        <v>980</v>
      </c>
      <c r="E75" s="256">
        <v>4324</v>
      </c>
      <c r="F75" s="256" t="s">
        <v>267</v>
      </c>
      <c r="G75" s="263">
        <v>600</v>
      </c>
      <c r="H75" s="263">
        <v>850</v>
      </c>
      <c r="I75" s="256" t="s">
        <v>14</v>
      </c>
      <c r="J75" s="256">
        <v>0</v>
      </c>
      <c r="K75" s="263">
        <v>600</v>
      </c>
      <c r="L75" s="263">
        <v>850</v>
      </c>
      <c r="M75" s="256" t="s">
        <v>14</v>
      </c>
      <c r="O75" s="256" t="str">
        <f t="shared" si="1"/>
        <v>Jičínská Marie-4324</v>
      </c>
    </row>
    <row r="76" spans="1:15" ht="12.75">
      <c r="A76" s="256" t="s">
        <v>926</v>
      </c>
      <c r="B76" s="256">
        <v>74</v>
      </c>
      <c r="D76" s="256" t="s">
        <v>1026</v>
      </c>
      <c r="E76" s="256">
        <v>3686</v>
      </c>
      <c r="F76" s="256" t="s">
        <v>275</v>
      </c>
      <c r="G76" s="263">
        <v>600</v>
      </c>
      <c r="H76" s="263">
        <v>12200</v>
      </c>
      <c r="I76" s="256" t="s">
        <v>14</v>
      </c>
      <c r="J76" s="256">
        <v>0</v>
      </c>
      <c r="K76" s="263">
        <v>600</v>
      </c>
      <c r="L76" s="263">
        <v>12200</v>
      </c>
      <c r="M76" s="256" t="s">
        <v>14</v>
      </c>
      <c r="O76" s="256" t="str">
        <f t="shared" si="1"/>
        <v>Voplakalová Pavlína-3686</v>
      </c>
    </row>
    <row r="77" spans="1:15" ht="12.75">
      <c r="A77" s="256" t="s">
        <v>926</v>
      </c>
      <c r="B77" s="256">
        <v>75</v>
      </c>
      <c r="D77" s="256" t="s">
        <v>972</v>
      </c>
      <c r="E77" s="256">
        <v>3180</v>
      </c>
      <c r="F77" s="256" t="s">
        <v>228</v>
      </c>
      <c r="G77" s="263">
        <v>560</v>
      </c>
      <c r="H77" s="263">
        <v>6020</v>
      </c>
      <c r="I77" s="256" t="s">
        <v>14</v>
      </c>
      <c r="J77" s="256">
        <v>0</v>
      </c>
      <c r="K77" s="263">
        <v>560</v>
      </c>
      <c r="L77" s="263">
        <v>6020</v>
      </c>
      <c r="M77" s="256" t="s">
        <v>14</v>
      </c>
      <c r="O77" s="256" t="str">
        <f t="shared" si="1"/>
        <v>Hlaváčková Renata-3180</v>
      </c>
    </row>
    <row r="78" spans="1:15" ht="12.75">
      <c r="A78" s="256" t="s">
        <v>926</v>
      </c>
      <c r="B78" s="256">
        <v>76</v>
      </c>
      <c r="D78" s="256" t="s">
        <v>1027</v>
      </c>
      <c r="E78" s="256">
        <v>3007</v>
      </c>
      <c r="F78" s="256" t="s">
        <v>209</v>
      </c>
      <c r="G78" s="263">
        <v>540</v>
      </c>
      <c r="H78" s="263">
        <v>13720</v>
      </c>
      <c r="I78" s="256" t="s">
        <v>14</v>
      </c>
      <c r="J78" s="256">
        <v>0</v>
      </c>
      <c r="K78" s="263">
        <v>540</v>
      </c>
      <c r="L78" s="263">
        <v>13720</v>
      </c>
      <c r="M78" s="256" t="s">
        <v>14</v>
      </c>
      <c r="O78" s="256" t="str">
        <f t="shared" si="1"/>
        <v>Bajerová Martina-3007</v>
      </c>
    </row>
    <row r="79" spans="1:15" ht="12.75">
      <c r="A79" s="256" t="s">
        <v>926</v>
      </c>
      <c r="B79" s="256">
        <v>77</v>
      </c>
      <c r="C79" s="256">
        <v>-27</v>
      </c>
      <c r="D79" s="256" t="s">
        <v>947</v>
      </c>
      <c r="E79" s="256">
        <v>3445</v>
      </c>
      <c r="F79" s="256" t="s">
        <v>228</v>
      </c>
      <c r="G79" s="263">
        <v>520</v>
      </c>
      <c r="H79" s="263">
        <v>20659</v>
      </c>
      <c r="I79" s="256" t="s">
        <v>14</v>
      </c>
      <c r="J79" s="256">
        <v>5129</v>
      </c>
      <c r="K79" s="263">
        <v>520</v>
      </c>
      <c r="L79" s="263">
        <v>15530</v>
      </c>
      <c r="M79" s="256" t="s">
        <v>14</v>
      </c>
      <c r="O79" s="256" t="str">
        <f t="shared" si="1"/>
        <v>Nagyová Irena-3445</v>
      </c>
    </row>
    <row r="80" spans="1:15" ht="12.75">
      <c r="A80" s="256" t="s">
        <v>926</v>
      </c>
      <c r="B80" s="256">
        <v>78</v>
      </c>
      <c r="C80" s="256">
        <v>-1</v>
      </c>
      <c r="D80" s="256" t="s">
        <v>1028</v>
      </c>
      <c r="E80" s="256">
        <v>4492</v>
      </c>
      <c r="F80" s="256" t="s">
        <v>267</v>
      </c>
      <c r="G80" s="263">
        <v>500</v>
      </c>
      <c r="H80" s="256">
        <v>780</v>
      </c>
      <c r="I80" s="263" t="s">
        <v>14</v>
      </c>
      <c r="J80" s="256">
        <v>0</v>
      </c>
      <c r="K80" s="256">
        <v>500</v>
      </c>
      <c r="L80" s="256">
        <v>780</v>
      </c>
      <c r="M80" s="256" t="s">
        <v>14</v>
      </c>
      <c r="O80" s="256" t="str">
        <f t="shared" si="1"/>
        <v>Klicnarová Eliška-4492</v>
      </c>
    </row>
    <row r="81" spans="1:15" ht="12.75">
      <c r="A81" s="256" t="s">
        <v>926</v>
      </c>
      <c r="B81" s="256">
        <v>79</v>
      </c>
      <c r="D81" s="256" t="s">
        <v>1029</v>
      </c>
      <c r="E81" s="256">
        <v>5176</v>
      </c>
      <c r="F81" s="256" t="s">
        <v>326</v>
      </c>
      <c r="G81" s="263">
        <v>480</v>
      </c>
      <c r="H81" s="263">
        <v>480</v>
      </c>
      <c r="I81" s="256" t="s">
        <v>14</v>
      </c>
      <c r="J81" s="256">
        <v>0</v>
      </c>
      <c r="K81" s="263">
        <v>480</v>
      </c>
      <c r="L81" s="263">
        <v>480</v>
      </c>
      <c r="M81" s="256" t="s">
        <v>14</v>
      </c>
      <c r="O81" s="256" t="str">
        <f t="shared" si="1"/>
        <v>Jüttnerová Sandra-5176</v>
      </c>
    </row>
    <row r="82" spans="1:15" ht="12.75">
      <c r="A82" s="256" t="s">
        <v>926</v>
      </c>
      <c r="B82" s="256">
        <v>80</v>
      </c>
      <c r="D82" s="256" t="s">
        <v>979</v>
      </c>
      <c r="E82" s="256">
        <v>5000</v>
      </c>
      <c r="F82" s="256" t="s">
        <v>248</v>
      </c>
      <c r="G82" s="263">
        <v>480</v>
      </c>
      <c r="H82" s="263">
        <v>1480</v>
      </c>
      <c r="I82" s="256" t="s">
        <v>14</v>
      </c>
      <c r="J82" s="256">
        <v>0</v>
      </c>
      <c r="K82" s="263">
        <v>480</v>
      </c>
      <c r="L82" s="263">
        <v>1480</v>
      </c>
      <c r="M82" s="256" t="s">
        <v>14</v>
      </c>
      <c r="O82" s="256" t="str">
        <f t="shared" si="1"/>
        <v>Nováková Lenka-5000</v>
      </c>
    </row>
    <row r="83" spans="1:15" ht="12.75">
      <c r="A83" s="256" t="s">
        <v>926</v>
      </c>
      <c r="B83" s="256">
        <v>81</v>
      </c>
      <c r="D83" s="256" t="s">
        <v>970</v>
      </c>
      <c r="E83" s="256">
        <v>4857</v>
      </c>
      <c r="F83" s="256" t="s">
        <v>248</v>
      </c>
      <c r="G83" s="263">
        <v>440</v>
      </c>
      <c r="H83" s="256">
        <v>1040</v>
      </c>
      <c r="I83" s="263" t="s">
        <v>14</v>
      </c>
      <c r="J83" s="256">
        <v>0</v>
      </c>
      <c r="K83" s="256">
        <v>440</v>
      </c>
      <c r="L83" s="256">
        <v>1040</v>
      </c>
      <c r="M83" s="256" t="s">
        <v>14</v>
      </c>
      <c r="O83" s="256" t="str">
        <f t="shared" si="1"/>
        <v>Komárková Lenka-4857</v>
      </c>
    </row>
    <row r="84" spans="1:15" ht="12.75">
      <c r="A84" s="256" t="s">
        <v>926</v>
      </c>
      <c r="B84" s="256">
        <v>82</v>
      </c>
      <c r="D84" s="256" t="s">
        <v>1108</v>
      </c>
      <c r="E84" s="256">
        <v>4855</v>
      </c>
      <c r="F84" s="256" t="s">
        <v>345</v>
      </c>
      <c r="G84" s="263">
        <v>400</v>
      </c>
      <c r="H84" s="263">
        <v>400</v>
      </c>
      <c r="I84" s="256" t="s">
        <v>14</v>
      </c>
      <c r="J84" s="256">
        <v>0</v>
      </c>
      <c r="K84" s="263">
        <v>400</v>
      </c>
      <c r="L84" s="263">
        <v>400</v>
      </c>
      <c r="M84" s="256" t="s">
        <v>14</v>
      </c>
      <c r="O84" s="256" t="str">
        <f t="shared" si="1"/>
        <v>Pošíková Petra-4855</v>
      </c>
    </row>
    <row r="85" spans="1:15" ht="12.75">
      <c r="A85" s="256" t="s">
        <v>926</v>
      </c>
      <c r="B85" s="256">
        <v>83</v>
      </c>
      <c r="D85" s="256" t="s">
        <v>982</v>
      </c>
      <c r="E85" s="256">
        <v>4941</v>
      </c>
      <c r="F85" s="256" t="s">
        <v>326</v>
      </c>
      <c r="G85" s="263">
        <v>360</v>
      </c>
      <c r="H85" s="263">
        <v>680</v>
      </c>
      <c r="I85" s="256" t="s">
        <v>14</v>
      </c>
      <c r="J85" s="256">
        <v>0</v>
      </c>
      <c r="K85" s="263">
        <v>360</v>
      </c>
      <c r="L85" s="263">
        <v>680</v>
      </c>
      <c r="M85" s="256" t="s">
        <v>14</v>
      </c>
      <c r="O85" s="256" t="str">
        <f t="shared" si="1"/>
        <v>Hamříková Jarmila-4941</v>
      </c>
    </row>
    <row r="86" spans="1:15" ht="12.75">
      <c r="A86" s="256" t="s">
        <v>926</v>
      </c>
      <c r="B86" s="256">
        <v>84</v>
      </c>
      <c r="D86" s="256" t="s">
        <v>1030</v>
      </c>
      <c r="E86" s="256">
        <v>5151</v>
      </c>
      <c r="F86" s="256" t="s">
        <v>261</v>
      </c>
      <c r="G86" s="263">
        <v>360</v>
      </c>
      <c r="H86" s="256">
        <v>360</v>
      </c>
      <c r="I86" s="263" t="s">
        <v>14</v>
      </c>
      <c r="J86" s="256">
        <v>0</v>
      </c>
      <c r="K86" s="256">
        <v>360</v>
      </c>
      <c r="L86" s="256">
        <v>360</v>
      </c>
      <c r="M86" s="256" t="s">
        <v>14</v>
      </c>
      <c r="O86" s="256" t="str">
        <f t="shared" si="1"/>
        <v>Maňáková Zuzana-5151</v>
      </c>
    </row>
    <row r="87" spans="1:15" ht="12.75">
      <c r="A87" s="256" t="s">
        <v>926</v>
      </c>
      <c r="B87" s="256">
        <v>85</v>
      </c>
      <c r="D87" s="256" t="s">
        <v>964</v>
      </c>
      <c r="E87" s="256">
        <v>5189</v>
      </c>
      <c r="F87" s="256" t="s">
        <v>219</v>
      </c>
      <c r="G87" s="263">
        <v>200</v>
      </c>
      <c r="H87" s="263">
        <v>2554</v>
      </c>
      <c r="I87" s="256" t="s">
        <v>14</v>
      </c>
      <c r="J87" s="256">
        <v>2354</v>
      </c>
      <c r="K87" s="263">
        <v>200</v>
      </c>
      <c r="L87" s="263">
        <v>200</v>
      </c>
      <c r="M87" s="256" t="s">
        <v>14</v>
      </c>
      <c r="O87" s="256" t="str">
        <f t="shared" si="1"/>
        <v>Bartošová Lucie-5189</v>
      </c>
    </row>
    <row r="88" spans="7:12" ht="12.75">
      <c r="G88" s="263"/>
      <c r="H88" s="263"/>
      <c r="K88" s="263"/>
      <c r="L88" s="263"/>
    </row>
    <row r="89" spans="7:12" ht="12.75">
      <c r="G89" s="263"/>
      <c r="H89" s="263"/>
      <c r="K89" s="263"/>
      <c r="L89" s="263"/>
    </row>
    <row r="90" spans="7:9" ht="12.75">
      <c r="G90" s="263"/>
      <c r="I90" s="263"/>
    </row>
    <row r="91" spans="7:12" ht="12.75">
      <c r="G91" s="263"/>
      <c r="H91" s="263"/>
      <c r="K91" s="263"/>
      <c r="L91" s="263"/>
    </row>
    <row r="93" spans="8:12" ht="12.75">
      <c r="H93" s="263"/>
      <c r="L93" s="263"/>
    </row>
    <row r="94" spans="8:12" ht="12.75">
      <c r="H94" s="263"/>
      <c r="L94" s="263"/>
    </row>
    <row r="95" spans="8:12" ht="12.75">
      <c r="H95" s="263"/>
      <c r="L95" s="263"/>
    </row>
    <row r="96" spans="8:12" ht="12.75">
      <c r="H96" s="263"/>
      <c r="L96" s="263"/>
    </row>
    <row r="97" spans="8:12" ht="12.75">
      <c r="H97" s="263"/>
      <c r="L97" s="263"/>
    </row>
    <row r="99" spans="8:12" ht="12.75">
      <c r="H99" s="263"/>
      <c r="L99" s="263"/>
    </row>
    <row r="100" spans="8:12" ht="12.75">
      <c r="H100" s="263"/>
      <c r="L100" s="263"/>
    </row>
    <row r="102" spans="8:12" ht="12.75">
      <c r="H102" s="263"/>
      <c r="L102" s="263"/>
    </row>
    <row r="103" spans="8:12" ht="12.75">
      <c r="H103" s="263"/>
      <c r="L103" s="263"/>
    </row>
    <row r="105" spans="8:12" ht="12.75">
      <c r="H105" s="263"/>
      <c r="L105" s="263"/>
    </row>
    <row r="107" spans="8:12" ht="12.75">
      <c r="H107" s="263"/>
      <c r="L107" s="263"/>
    </row>
    <row r="108" spans="8:12" ht="12.75">
      <c r="H108" s="263"/>
      <c r="L108" s="263"/>
    </row>
    <row r="109" spans="8:12" ht="12.75">
      <c r="H109" s="263"/>
      <c r="L109" s="263"/>
    </row>
  </sheetData>
  <sheetProtection sheet="1" autoFilter="0" pivotTables="0"/>
  <autoFilter ref="A2:O112"/>
  <conditionalFormatting sqref="O1:O65536">
    <cfRule type="duplicateValues" priority="1" dxfId="0">
      <formula>AND(COUNTIF($O:$O,O1)&gt;1,NOT(ISBLANK(O1)))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B1:AD60"/>
  <sheetViews>
    <sheetView zoomScalePageLayoutView="0" workbookViewId="0" topLeftCell="A1">
      <selection activeCell="X30" sqref="X30"/>
    </sheetView>
  </sheetViews>
  <sheetFormatPr defaultColWidth="8.8515625" defaultRowHeight="12.75"/>
  <cols>
    <col min="1" max="1" width="3.28125" style="156" customWidth="1"/>
    <col min="2" max="30" width="2.8515625" style="156" customWidth="1"/>
    <col min="31" max="16384" width="8.8515625" style="156" customWidth="1"/>
  </cols>
  <sheetData>
    <row r="1" spans="2:15" ht="12.75">
      <c r="B1" s="156">
        <v>3</v>
      </c>
      <c r="O1" s="157" t="s">
        <v>36</v>
      </c>
    </row>
    <row r="2" ht="13.5" thickBot="1"/>
    <row r="3" spans="2:30" s="161" customFormat="1" ht="13.5" thickBot="1">
      <c r="B3" s="158" t="s">
        <v>30</v>
      </c>
      <c r="C3" s="159"/>
      <c r="D3" s="159"/>
      <c r="E3" s="159"/>
      <c r="F3" s="195">
        <f>(Hlášenka!AC3)</f>
        <v>0</v>
      </c>
      <c r="G3" s="159"/>
      <c r="H3" s="159"/>
      <c r="I3" s="159"/>
      <c r="J3" s="159"/>
      <c r="K3" s="159"/>
      <c r="L3" s="159"/>
      <c r="M3" s="159"/>
      <c r="N3" s="159" t="s">
        <v>31</v>
      </c>
      <c r="O3" s="159"/>
      <c r="P3" s="159"/>
      <c r="Q3" s="160">
        <f>(Hlášenka!AC7)</f>
        <v>0</v>
      </c>
      <c r="R3" s="159"/>
      <c r="S3" s="159"/>
      <c r="T3" s="159"/>
      <c r="U3" s="159"/>
      <c r="V3" s="159"/>
      <c r="W3" s="159" t="s">
        <v>19</v>
      </c>
      <c r="X3" s="159"/>
      <c r="Y3" s="159"/>
      <c r="Z3" s="286">
        <f>(Hlášenka!AC5)</f>
        <v>0</v>
      </c>
      <c r="AA3" s="287"/>
      <c r="AB3" s="287"/>
      <c r="AC3" s="287"/>
      <c r="AD3" s="288"/>
    </row>
    <row r="4" spans="2:30" s="163" customFormat="1" ht="12" thickBo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pans="2:30" ht="3.75" customHeight="1"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6"/>
    </row>
    <row r="6" spans="2:30" s="163" customFormat="1" ht="11.25">
      <c r="B6" s="167" t="s">
        <v>28</v>
      </c>
      <c r="C6" s="162"/>
      <c r="D6" s="162"/>
      <c r="E6" s="168">
        <f>(Hlášenka!D3)</f>
        <v>0</v>
      </c>
      <c r="F6" s="162"/>
      <c r="G6" s="162"/>
      <c r="H6" s="162"/>
      <c r="I6" s="162"/>
      <c r="J6" s="162"/>
      <c r="K6" s="162"/>
      <c r="L6" s="162"/>
      <c r="M6" s="162"/>
      <c r="N6" s="162" t="s">
        <v>29</v>
      </c>
      <c r="O6" s="162"/>
      <c r="P6" s="162"/>
      <c r="Q6" s="162"/>
      <c r="R6" s="169">
        <f>(Hlášenka!AC21)</f>
        <v>0</v>
      </c>
      <c r="S6" s="162"/>
      <c r="T6" s="162"/>
      <c r="U6" s="162"/>
      <c r="V6" s="169">
        <f>(Hlášenka!AD21)</f>
        <v>0</v>
      </c>
      <c r="W6" s="162"/>
      <c r="X6" s="162"/>
      <c r="Y6" s="162"/>
      <c r="Z6" s="162"/>
      <c r="AA6" s="162"/>
      <c r="AB6" s="162"/>
      <c r="AC6" s="162"/>
      <c r="AD6" s="170"/>
    </row>
    <row r="7" spans="2:30" s="163" customFormat="1" ht="11.25">
      <c r="B7" s="167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70"/>
    </row>
    <row r="8" spans="2:30" s="163" customFormat="1" ht="11.25">
      <c r="B8" s="167" t="s">
        <v>27</v>
      </c>
      <c r="C8" s="162"/>
      <c r="D8" s="162"/>
      <c r="E8" s="168">
        <f>(Hlášenka!C20)</f>
        <v>0</v>
      </c>
      <c r="F8" s="162"/>
      <c r="G8" s="162"/>
      <c r="H8" s="162"/>
      <c r="I8" s="162"/>
      <c r="J8" s="162"/>
      <c r="K8" s="162"/>
      <c r="L8" s="162"/>
      <c r="M8" s="162"/>
      <c r="N8" s="162" t="s">
        <v>32</v>
      </c>
      <c r="O8" s="162"/>
      <c r="P8" s="162"/>
      <c r="Q8" s="168" t="s">
        <v>14</v>
      </c>
      <c r="R8" s="168">
        <f>(Hlášenka!C21)</f>
      </c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70"/>
    </row>
    <row r="9" spans="2:30" s="163" customFormat="1" ht="11.25">
      <c r="B9" s="167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70"/>
    </row>
    <row r="10" spans="2:30" s="163" customFormat="1" ht="11.25">
      <c r="B10" s="167" t="s">
        <v>27</v>
      </c>
      <c r="C10" s="162"/>
      <c r="D10" s="162"/>
      <c r="E10" s="168">
        <f>(Hlášenka!E20)</f>
        <v>0</v>
      </c>
      <c r="F10" s="162"/>
      <c r="G10" s="162"/>
      <c r="H10" s="162"/>
      <c r="I10" s="162"/>
      <c r="J10" s="162"/>
      <c r="K10" s="162"/>
      <c r="L10" s="162"/>
      <c r="M10" s="162"/>
      <c r="N10" s="162" t="s">
        <v>33</v>
      </c>
      <c r="O10" s="162"/>
      <c r="P10" s="162"/>
      <c r="Q10" s="168" t="s">
        <v>14</v>
      </c>
      <c r="R10" s="168">
        <f>(Hlášenka!E21)</f>
      </c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70"/>
    </row>
    <row r="11" spans="2:30" ht="3.75" customHeight="1" thickBot="1"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3"/>
    </row>
    <row r="12" ht="7.5" customHeight="1" thickBot="1"/>
    <row r="13" spans="2:30" s="163" customFormat="1" ht="12" thickBot="1">
      <c r="B13" s="174" t="s">
        <v>25</v>
      </c>
      <c r="C13" s="175"/>
      <c r="D13" s="174" t="s">
        <v>26</v>
      </c>
      <c r="E13" s="175"/>
      <c r="G13" s="174" t="s">
        <v>25</v>
      </c>
      <c r="H13" s="175"/>
      <c r="I13" s="174" t="s">
        <v>26</v>
      </c>
      <c r="J13" s="175"/>
      <c r="L13" s="174" t="s">
        <v>25</v>
      </c>
      <c r="M13" s="175"/>
      <c r="N13" s="174" t="s">
        <v>26</v>
      </c>
      <c r="O13" s="175"/>
      <c r="Q13" s="174" t="s">
        <v>25</v>
      </c>
      <c r="R13" s="175"/>
      <c r="S13" s="174" t="s">
        <v>26</v>
      </c>
      <c r="T13" s="175"/>
      <c r="V13" s="174" t="s">
        <v>25</v>
      </c>
      <c r="W13" s="175"/>
      <c r="X13" s="174" t="s">
        <v>26</v>
      </c>
      <c r="Y13" s="175"/>
      <c r="AA13" s="174" t="s">
        <v>25</v>
      </c>
      <c r="AB13" s="175"/>
      <c r="AC13" s="174" t="s">
        <v>26</v>
      </c>
      <c r="AD13" s="175"/>
    </row>
    <row r="14" spans="2:30" ht="12.75">
      <c r="B14" s="176"/>
      <c r="C14" s="177"/>
      <c r="D14" s="176"/>
      <c r="E14" s="177"/>
      <c r="G14" s="176"/>
      <c r="H14" s="177"/>
      <c r="I14" s="176"/>
      <c r="J14" s="177"/>
      <c r="L14" s="176"/>
      <c r="M14" s="177"/>
      <c r="N14" s="176"/>
      <c r="O14" s="177"/>
      <c r="Q14" s="176"/>
      <c r="R14" s="177"/>
      <c r="S14" s="176"/>
      <c r="T14" s="177"/>
      <c r="V14" s="176"/>
      <c r="W14" s="177"/>
      <c r="X14" s="176"/>
      <c r="Y14" s="177"/>
      <c r="AA14" s="176"/>
      <c r="AB14" s="177"/>
      <c r="AC14" s="176"/>
      <c r="AD14" s="177"/>
    </row>
    <row r="15" spans="2:30" ht="12.75">
      <c r="B15" s="178"/>
      <c r="C15" s="179"/>
      <c r="D15" s="178"/>
      <c r="E15" s="179"/>
      <c r="G15" s="178"/>
      <c r="H15" s="179"/>
      <c r="I15" s="178"/>
      <c r="J15" s="179"/>
      <c r="L15" s="178"/>
      <c r="M15" s="179"/>
      <c r="N15" s="178"/>
      <c r="O15" s="179"/>
      <c r="Q15" s="178"/>
      <c r="R15" s="179"/>
      <c r="S15" s="178"/>
      <c r="T15" s="179"/>
      <c r="V15" s="178"/>
      <c r="W15" s="179"/>
      <c r="X15" s="178"/>
      <c r="Y15" s="179"/>
      <c r="AA15" s="178"/>
      <c r="AB15" s="179"/>
      <c r="AC15" s="178"/>
      <c r="AD15" s="179"/>
    </row>
    <row r="16" spans="2:30" ht="12.75">
      <c r="B16" s="178"/>
      <c r="C16" s="179"/>
      <c r="D16" s="178"/>
      <c r="E16" s="179"/>
      <c r="G16" s="178"/>
      <c r="H16" s="179"/>
      <c r="I16" s="178"/>
      <c r="J16" s="179"/>
      <c r="L16" s="178"/>
      <c r="M16" s="179"/>
      <c r="N16" s="178"/>
      <c r="O16" s="179"/>
      <c r="Q16" s="178"/>
      <c r="R16" s="179"/>
      <c r="S16" s="178"/>
      <c r="T16" s="179"/>
      <c r="V16" s="178"/>
      <c r="W16" s="179"/>
      <c r="X16" s="178"/>
      <c r="Y16" s="179"/>
      <c r="AA16" s="178"/>
      <c r="AB16" s="179"/>
      <c r="AC16" s="178"/>
      <c r="AD16" s="179"/>
    </row>
    <row r="17" spans="2:30" ht="12.75">
      <c r="B17" s="178"/>
      <c r="C17" s="179"/>
      <c r="D17" s="178"/>
      <c r="E17" s="179"/>
      <c r="G17" s="178"/>
      <c r="H17" s="179"/>
      <c r="I17" s="178"/>
      <c r="J17" s="179"/>
      <c r="L17" s="178"/>
      <c r="M17" s="179"/>
      <c r="N17" s="178"/>
      <c r="O17" s="179"/>
      <c r="Q17" s="178"/>
      <c r="R17" s="179"/>
      <c r="S17" s="178"/>
      <c r="T17" s="179"/>
      <c r="V17" s="178"/>
      <c r="W17" s="179"/>
      <c r="X17" s="178"/>
      <c r="Y17" s="179"/>
      <c r="AA17" s="178"/>
      <c r="AB17" s="179"/>
      <c r="AC17" s="178"/>
      <c r="AD17" s="179"/>
    </row>
    <row r="18" spans="2:30" ht="12.75">
      <c r="B18" s="178"/>
      <c r="C18" s="179"/>
      <c r="D18" s="178"/>
      <c r="E18" s="179"/>
      <c r="G18" s="178"/>
      <c r="H18" s="179"/>
      <c r="I18" s="178"/>
      <c r="J18" s="179"/>
      <c r="L18" s="178"/>
      <c r="M18" s="179"/>
      <c r="N18" s="178"/>
      <c r="O18" s="179"/>
      <c r="Q18" s="178"/>
      <c r="R18" s="179"/>
      <c r="S18" s="178"/>
      <c r="T18" s="179"/>
      <c r="V18" s="178"/>
      <c r="W18" s="179"/>
      <c r="X18" s="178"/>
      <c r="Y18" s="179"/>
      <c r="AA18" s="178"/>
      <c r="AB18" s="179"/>
      <c r="AC18" s="178"/>
      <c r="AD18" s="179"/>
    </row>
    <row r="19" spans="2:30" ht="12.75">
      <c r="B19" s="178"/>
      <c r="C19" s="179"/>
      <c r="D19" s="178"/>
      <c r="E19" s="179"/>
      <c r="G19" s="178"/>
      <c r="H19" s="179"/>
      <c r="I19" s="178"/>
      <c r="J19" s="179"/>
      <c r="L19" s="178"/>
      <c r="M19" s="179"/>
      <c r="N19" s="178"/>
      <c r="O19" s="179"/>
      <c r="Q19" s="178"/>
      <c r="R19" s="179"/>
      <c r="S19" s="178"/>
      <c r="T19" s="179"/>
      <c r="V19" s="178"/>
      <c r="W19" s="179"/>
      <c r="X19" s="178"/>
      <c r="Y19" s="179"/>
      <c r="AA19" s="178"/>
      <c r="AB19" s="179"/>
      <c r="AC19" s="178"/>
      <c r="AD19" s="179"/>
    </row>
    <row r="20" spans="2:30" ht="12.75">
      <c r="B20" s="178"/>
      <c r="C20" s="179"/>
      <c r="D20" s="178"/>
      <c r="E20" s="179"/>
      <c r="G20" s="178"/>
      <c r="H20" s="179"/>
      <c r="I20" s="178"/>
      <c r="J20" s="179"/>
      <c r="L20" s="178"/>
      <c r="M20" s="179"/>
      <c r="N20" s="178"/>
      <c r="O20" s="179"/>
      <c r="Q20" s="178"/>
      <c r="R20" s="179"/>
      <c r="S20" s="178"/>
      <c r="T20" s="179"/>
      <c r="V20" s="178"/>
      <c r="W20" s="179"/>
      <c r="X20" s="178"/>
      <c r="Y20" s="179"/>
      <c r="AA20" s="178"/>
      <c r="AB20" s="179"/>
      <c r="AC20" s="178"/>
      <c r="AD20" s="179"/>
    </row>
    <row r="21" spans="2:30" ht="12.75">
      <c r="B21" s="178"/>
      <c r="C21" s="179"/>
      <c r="D21" s="178"/>
      <c r="E21" s="179"/>
      <c r="G21" s="178"/>
      <c r="H21" s="179"/>
      <c r="I21" s="178"/>
      <c r="J21" s="179"/>
      <c r="L21" s="178"/>
      <c r="M21" s="179"/>
      <c r="N21" s="178"/>
      <c r="O21" s="179"/>
      <c r="Q21" s="178"/>
      <c r="R21" s="179"/>
      <c r="S21" s="178"/>
      <c r="T21" s="179"/>
      <c r="V21" s="178"/>
      <c r="W21" s="179"/>
      <c r="X21" s="178"/>
      <c r="Y21" s="179"/>
      <c r="AA21" s="178"/>
      <c r="AB21" s="179"/>
      <c r="AC21" s="178"/>
      <c r="AD21" s="179"/>
    </row>
    <row r="22" spans="2:30" ht="12.75">
      <c r="B22" s="178"/>
      <c r="C22" s="179"/>
      <c r="D22" s="178"/>
      <c r="E22" s="179"/>
      <c r="G22" s="178"/>
      <c r="H22" s="179"/>
      <c r="I22" s="178"/>
      <c r="J22" s="179"/>
      <c r="L22" s="178"/>
      <c r="M22" s="179"/>
      <c r="N22" s="178"/>
      <c r="O22" s="179"/>
      <c r="Q22" s="178"/>
      <c r="R22" s="179"/>
      <c r="S22" s="178"/>
      <c r="T22" s="179"/>
      <c r="V22" s="178"/>
      <c r="W22" s="179"/>
      <c r="X22" s="178"/>
      <c r="Y22" s="179"/>
      <c r="AA22" s="178"/>
      <c r="AB22" s="179"/>
      <c r="AC22" s="178"/>
      <c r="AD22" s="179"/>
    </row>
    <row r="23" spans="2:30" ht="12.75">
      <c r="B23" s="178"/>
      <c r="C23" s="179"/>
      <c r="D23" s="178"/>
      <c r="E23" s="179"/>
      <c r="G23" s="178"/>
      <c r="H23" s="179"/>
      <c r="I23" s="178"/>
      <c r="J23" s="179"/>
      <c r="L23" s="178"/>
      <c r="M23" s="179"/>
      <c r="N23" s="178"/>
      <c r="O23" s="179"/>
      <c r="Q23" s="178"/>
      <c r="R23" s="179"/>
      <c r="S23" s="178"/>
      <c r="T23" s="179"/>
      <c r="V23" s="178"/>
      <c r="W23" s="179"/>
      <c r="X23" s="178"/>
      <c r="Y23" s="179"/>
      <c r="AA23" s="178"/>
      <c r="AB23" s="179"/>
      <c r="AC23" s="178"/>
      <c r="AD23" s="179"/>
    </row>
    <row r="24" spans="2:30" ht="12.75">
      <c r="B24" s="178"/>
      <c r="C24" s="179"/>
      <c r="D24" s="178"/>
      <c r="E24" s="179"/>
      <c r="G24" s="178"/>
      <c r="H24" s="179"/>
      <c r="I24" s="178"/>
      <c r="J24" s="179"/>
      <c r="L24" s="178"/>
      <c r="M24" s="179"/>
      <c r="N24" s="178"/>
      <c r="O24" s="179"/>
      <c r="Q24" s="178"/>
      <c r="R24" s="179"/>
      <c r="S24" s="178"/>
      <c r="T24" s="179"/>
      <c r="V24" s="178"/>
      <c r="W24" s="179"/>
      <c r="X24" s="178"/>
      <c r="Y24" s="179"/>
      <c r="AA24" s="178"/>
      <c r="AB24" s="179"/>
      <c r="AC24" s="178"/>
      <c r="AD24" s="179"/>
    </row>
    <row r="25" spans="2:30" ht="12.75">
      <c r="B25" s="178"/>
      <c r="C25" s="179"/>
      <c r="D25" s="178"/>
      <c r="E25" s="179"/>
      <c r="G25" s="178"/>
      <c r="H25" s="179"/>
      <c r="I25" s="178"/>
      <c r="J25" s="179"/>
      <c r="L25" s="178"/>
      <c r="M25" s="179"/>
      <c r="N25" s="178"/>
      <c r="O25" s="179"/>
      <c r="Q25" s="178"/>
      <c r="R25" s="179"/>
      <c r="S25" s="178"/>
      <c r="T25" s="179"/>
      <c r="V25" s="178"/>
      <c r="W25" s="179"/>
      <c r="X25" s="178"/>
      <c r="Y25" s="179"/>
      <c r="AA25" s="178"/>
      <c r="AB25" s="179"/>
      <c r="AC25" s="178"/>
      <c r="AD25" s="179"/>
    </row>
    <row r="26" spans="2:30" ht="12.75">
      <c r="B26" s="178"/>
      <c r="C26" s="179"/>
      <c r="D26" s="178"/>
      <c r="E26" s="179"/>
      <c r="G26" s="178"/>
      <c r="H26" s="179"/>
      <c r="I26" s="178"/>
      <c r="J26" s="179"/>
      <c r="L26" s="178"/>
      <c r="M26" s="179"/>
      <c r="N26" s="178"/>
      <c r="O26" s="179"/>
      <c r="Q26" s="178"/>
      <c r="R26" s="179"/>
      <c r="S26" s="178"/>
      <c r="T26" s="179"/>
      <c r="V26" s="178"/>
      <c r="W26" s="179"/>
      <c r="X26" s="178"/>
      <c r="Y26" s="179"/>
      <c r="AA26" s="178"/>
      <c r="AB26" s="179"/>
      <c r="AC26" s="178"/>
      <c r="AD26" s="179"/>
    </row>
    <row r="27" spans="2:30" ht="12.75">
      <c r="B27" s="178"/>
      <c r="C27" s="179"/>
      <c r="D27" s="178"/>
      <c r="E27" s="179"/>
      <c r="G27" s="178"/>
      <c r="H27" s="179"/>
      <c r="I27" s="178"/>
      <c r="J27" s="179"/>
      <c r="L27" s="178"/>
      <c r="M27" s="179"/>
      <c r="N27" s="178"/>
      <c r="O27" s="179"/>
      <c r="Q27" s="178"/>
      <c r="R27" s="179"/>
      <c r="S27" s="178"/>
      <c r="T27" s="179"/>
      <c r="V27" s="178"/>
      <c r="W27" s="179"/>
      <c r="X27" s="178"/>
      <c r="Y27" s="179"/>
      <c r="AA27" s="178"/>
      <c r="AB27" s="179"/>
      <c r="AC27" s="178"/>
      <c r="AD27" s="179"/>
    </row>
    <row r="28" spans="2:30" ht="12.75">
      <c r="B28" s="178"/>
      <c r="C28" s="179"/>
      <c r="D28" s="178"/>
      <c r="E28" s="179"/>
      <c r="G28" s="178"/>
      <c r="H28" s="179"/>
      <c r="I28" s="178"/>
      <c r="J28" s="179"/>
      <c r="L28" s="178"/>
      <c r="M28" s="179"/>
      <c r="N28" s="178"/>
      <c r="O28" s="179"/>
      <c r="Q28" s="178"/>
      <c r="R28" s="179"/>
      <c r="S28" s="178"/>
      <c r="T28" s="179"/>
      <c r="V28" s="178"/>
      <c r="W28" s="179"/>
      <c r="X28" s="178"/>
      <c r="Y28" s="179"/>
      <c r="AA28" s="178"/>
      <c r="AB28" s="179"/>
      <c r="AC28" s="178"/>
      <c r="AD28" s="179"/>
    </row>
    <row r="29" spans="2:30" ht="12.75">
      <c r="B29" s="178"/>
      <c r="C29" s="179"/>
      <c r="D29" s="178"/>
      <c r="E29" s="179"/>
      <c r="G29" s="178"/>
      <c r="H29" s="179"/>
      <c r="I29" s="178"/>
      <c r="J29" s="179"/>
      <c r="L29" s="178"/>
      <c r="M29" s="179"/>
      <c r="N29" s="178"/>
      <c r="O29" s="179"/>
      <c r="Q29" s="178"/>
      <c r="R29" s="179"/>
      <c r="S29" s="178"/>
      <c r="T29" s="179"/>
      <c r="V29" s="178"/>
      <c r="W29" s="179"/>
      <c r="X29" s="178"/>
      <c r="Y29" s="179"/>
      <c r="AA29" s="178"/>
      <c r="AB29" s="179"/>
      <c r="AC29" s="178"/>
      <c r="AD29" s="179"/>
    </row>
    <row r="30" spans="2:30" ht="12.75">
      <c r="B30" s="178"/>
      <c r="C30" s="179"/>
      <c r="D30" s="178"/>
      <c r="E30" s="179"/>
      <c r="G30" s="178"/>
      <c r="H30" s="179"/>
      <c r="I30" s="178"/>
      <c r="J30" s="179"/>
      <c r="L30" s="178"/>
      <c r="M30" s="179"/>
      <c r="N30" s="178"/>
      <c r="O30" s="179"/>
      <c r="Q30" s="178"/>
      <c r="R30" s="179"/>
      <c r="S30" s="178"/>
      <c r="T30" s="179"/>
      <c r="V30" s="178"/>
      <c r="W30" s="179"/>
      <c r="X30" s="178"/>
      <c r="Y30" s="179"/>
      <c r="AA30" s="178"/>
      <c r="AB30" s="179"/>
      <c r="AC30" s="178"/>
      <c r="AD30" s="179"/>
    </row>
    <row r="31" spans="2:30" ht="12.75">
      <c r="B31" s="178"/>
      <c r="C31" s="179"/>
      <c r="D31" s="178"/>
      <c r="E31" s="179"/>
      <c r="G31" s="178"/>
      <c r="H31" s="179"/>
      <c r="I31" s="178"/>
      <c r="J31" s="179"/>
      <c r="L31" s="178"/>
      <c r="M31" s="179"/>
      <c r="N31" s="178"/>
      <c r="O31" s="179"/>
      <c r="Q31" s="178"/>
      <c r="R31" s="179"/>
      <c r="S31" s="178"/>
      <c r="T31" s="179"/>
      <c r="V31" s="178"/>
      <c r="W31" s="179"/>
      <c r="X31" s="178"/>
      <c r="Y31" s="179"/>
      <c r="AA31" s="178"/>
      <c r="AB31" s="179"/>
      <c r="AC31" s="178"/>
      <c r="AD31" s="179"/>
    </row>
    <row r="32" spans="2:30" ht="12.75">
      <c r="B32" s="178"/>
      <c r="C32" s="179"/>
      <c r="D32" s="178"/>
      <c r="E32" s="179"/>
      <c r="G32" s="178"/>
      <c r="H32" s="179"/>
      <c r="I32" s="178"/>
      <c r="J32" s="179"/>
      <c r="L32" s="178"/>
      <c r="M32" s="179"/>
      <c r="N32" s="178"/>
      <c r="O32" s="179"/>
      <c r="Q32" s="178"/>
      <c r="R32" s="179"/>
      <c r="S32" s="178"/>
      <c r="T32" s="179"/>
      <c r="V32" s="178"/>
      <c r="W32" s="179"/>
      <c r="X32" s="178"/>
      <c r="Y32" s="179"/>
      <c r="AA32" s="178"/>
      <c r="AB32" s="179"/>
      <c r="AC32" s="178"/>
      <c r="AD32" s="179"/>
    </row>
    <row r="33" spans="2:30" ht="12.75">
      <c r="B33" s="178"/>
      <c r="C33" s="179"/>
      <c r="D33" s="178"/>
      <c r="E33" s="179"/>
      <c r="G33" s="178"/>
      <c r="H33" s="179"/>
      <c r="I33" s="178"/>
      <c r="J33" s="179"/>
      <c r="L33" s="178"/>
      <c r="M33" s="179"/>
      <c r="N33" s="178"/>
      <c r="O33" s="179"/>
      <c r="Q33" s="178"/>
      <c r="R33" s="179"/>
      <c r="S33" s="178"/>
      <c r="T33" s="179"/>
      <c r="V33" s="178"/>
      <c r="W33" s="179"/>
      <c r="X33" s="178"/>
      <c r="Y33" s="179"/>
      <c r="AA33" s="178"/>
      <c r="AB33" s="179"/>
      <c r="AC33" s="178"/>
      <c r="AD33" s="179"/>
    </row>
    <row r="34" spans="2:30" ht="12.75">
      <c r="B34" s="178"/>
      <c r="C34" s="179"/>
      <c r="D34" s="178"/>
      <c r="E34" s="179"/>
      <c r="G34" s="178"/>
      <c r="H34" s="179"/>
      <c r="I34" s="178"/>
      <c r="J34" s="179"/>
      <c r="L34" s="178"/>
      <c r="M34" s="179"/>
      <c r="N34" s="178"/>
      <c r="O34" s="179"/>
      <c r="Q34" s="178"/>
      <c r="R34" s="179"/>
      <c r="S34" s="178"/>
      <c r="T34" s="179"/>
      <c r="V34" s="178"/>
      <c r="W34" s="179"/>
      <c r="X34" s="178"/>
      <c r="Y34" s="179"/>
      <c r="AA34" s="178"/>
      <c r="AB34" s="179"/>
      <c r="AC34" s="178"/>
      <c r="AD34" s="179"/>
    </row>
    <row r="35" spans="2:30" ht="12.75">
      <c r="B35" s="178"/>
      <c r="C35" s="179"/>
      <c r="D35" s="178"/>
      <c r="E35" s="179"/>
      <c r="G35" s="178"/>
      <c r="H35" s="179"/>
      <c r="I35" s="178"/>
      <c r="J35" s="179"/>
      <c r="L35" s="178"/>
      <c r="M35" s="179"/>
      <c r="N35" s="178"/>
      <c r="O35" s="179"/>
      <c r="Q35" s="178"/>
      <c r="R35" s="179"/>
      <c r="S35" s="178"/>
      <c r="T35" s="179"/>
      <c r="V35" s="178"/>
      <c r="W35" s="179"/>
      <c r="X35" s="178"/>
      <c r="Y35" s="179"/>
      <c r="AA35" s="178"/>
      <c r="AB35" s="179"/>
      <c r="AC35" s="178"/>
      <c r="AD35" s="179"/>
    </row>
    <row r="36" spans="2:30" ht="12.75">
      <c r="B36" s="178"/>
      <c r="C36" s="179"/>
      <c r="D36" s="178"/>
      <c r="E36" s="179"/>
      <c r="G36" s="178"/>
      <c r="H36" s="179"/>
      <c r="I36" s="178"/>
      <c r="J36" s="179"/>
      <c r="L36" s="178"/>
      <c r="M36" s="179"/>
      <c r="N36" s="178"/>
      <c r="O36" s="179"/>
      <c r="Q36" s="178"/>
      <c r="R36" s="179"/>
      <c r="S36" s="178"/>
      <c r="T36" s="179"/>
      <c r="V36" s="178"/>
      <c r="W36" s="179"/>
      <c r="X36" s="178"/>
      <c r="Y36" s="179"/>
      <c r="AA36" s="178"/>
      <c r="AB36" s="179"/>
      <c r="AC36" s="178"/>
      <c r="AD36" s="179"/>
    </row>
    <row r="37" spans="2:30" ht="12.75">
      <c r="B37" s="178"/>
      <c r="C37" s="179"/>
      <c r="D37" s="178"/>
      <c r="E37" s="179"/>
      <c r="G37" s="178"/>
      <c r="H37" s="179"/>
      <c r="I37" s="178"/>
      <c r="J37" s="179"/>
      <c r="L37" s="178"/>
      <c r="M37" s="179"/>
      <c r="N37" s="178"/>
      <c r="O37" s="179"/>
      <c r="Q37" s="178"/>
      <c r="R37" s="179"/>
      <c r="S37" s="178"/>
      <c r="T37" s="179"/>
      <c r="V37" s="178"/>
      <c r="W37" s="179"/>
      <c r="X37" s="178"/>
      <c r="Y37" s="179"/>
      <c r="AA37" s="178"/>
      <c r="AB37" s="179"/>
      <c r="AC37" s="178"/>
      <c r="AD37" s="179"/>
    </row>
    <row r="38" spans="2:30" ht="12.75">
      <c r="B38" s="178"/>
      <c r="C38" s="179"/>
      <c r="D38" s="178"/>
      <c r="E38" s="179"/>
      <c r="G38" s="178"/>
      <c r="H38" s="179"/>
      <c r="I38" s="178"/>
      <c r="J38" s="179"/>
      <c r="L38" s="178"/>
      <c r="M38" s="179"/>
      <c r="N38" s="178"/>
      <c r="O38" s="179"/>
      <c r="Q38" s="178"/>
      <c r="R38" s="179"/>
      <c r="S38" s="178"/>
      <c r="T38" s="179"/>
      <c r="V38" s="178"/>
      <c r="W38" s="179"/>
      <c r="X38" s="178"/>
      <c r="Y38" s="179"/>
      <c r="AA38" s="178"/>
      <c r="AB38" s="179"/>
      <c r="AC38" s="178"/>
      <c r="AD38" s="179"/>
    </row>
    <row r="39" spans="2:30" ht="12.75">
      <c r="B39" s="178"/>
      <c r="C39" s="179"/>
      <c r="D39" s="178"/>
      <c r="E39" s="179"/>
      <c r="G39" s="178"/>
      <c r="H39" s="179"/>
      <c r="I39" s="178"/>
      <c r="J39" s="179"/>
      <c r="L39" s="178"/>
      <c r="M39" s="179"/>
      <c r="N39" s="178"/>
      <c r="O39" s="179"/>
      <c r="Q39" s="178"/>
      <c r="R39" s="179"/>
      <c r="S39" s="178"/>
      <c r="T39" s="179"/>
      <c r="V39" s="178"/>
      <c r="W39" s="179"/>
      <c r="X39" s="178"/>
      <c r="Y39" s="179"/>
      <c r="AA39" s="178"/>
      <c r="AB39" s="179"/>
      <c r="AC39" s="178"/>
      <c r="AD39" s="179"/>
    </row>
    <row r="40" spans="2:30" ht="12.75">
      <c r="B40" s="178"/>
      <c r="C40" s="179"/>
      <c r="D40" s="178"/>
      <c r="E40" s="179"/>
      <c r="G40" s="178"/>
      <c r="H40" s="179"/>
      <c r="I40" s="178"/>
      <c r="J40" s="179"/>
      <c r="L40" s="178"/>
      <c r="M40" s="179"/>
      <c r="N40" s="178"/>
      <c r="O40" s="179"/>
      <c r="Q40" s="178"/>
      <c r="R40" s="179"/>
      <c r="S40" s="178"/>
      <c r="T40" s="179"/>
      <c r="V40" s="178"/>
      <c r="W40" s="179"/>
      <c r="X40" s="178"/>
      <c r="Y40" s="179"/>
      <c r="AA40" s="178"/>
      <c r="AB40" s="179"/>
      <c r="AC40" s="178"/>
      <c r="AD40" s="179"/>
    </row>
    <row r="41" spans="2:30" ht="12.75">
      <c r="B41" s="178"/>
      <c r="C41" s="179"/>
      <c r="D41" s="178"/>
      <c r="E41" s="179"/>
      <c r="G41" s="178"/>
      <c r="H41" s="179"/>
      <c r="I41" s="178"/>
      <c r="J41" s="179"/>
      <c r="L41" s="178"/>
      <c r="M41" s="179"/>
      <c r="N41" s="178"/>
      <c r="O41" s="179"/>
      <c r="Q41" s="178"/>
      <c r="R41" s="179"/>
      <c r="S41" s="178"/>
      <c r="T41" s="179"/>
      <c r="V41" s="178"/>
      <c r="W41" s="179"/>
      <c r="X41" s="178"/>
      <c r="Y41" s="179"/>
      <c r="AA41" s="178"/>
      <c r="AB41" s="179"/>
      <c r="AC41" s="178"/>
      <c r="AD41" s="179"/>
    </row>
    <row r="42" spans="2:30" ht="12.75">
      <c r="B42" s="178"/>
      <c r="C42" s="179"/>
      <c r="D42" s="178"/>
      <c r="E42" s="179"/>
      <c r="G42" s="178"/>
      <c r="H42" s="179"/>
      <c r="I42" s="178"/>
      <c r="J42" s="179"/>
      <c r="L42" s="178"/>
      <c r="M42" s="179"/>
      <c r="N42" s="178"/>
      <c r="O42" s="179"/>
      <c r="Q42" s="178"/>
      <c r="R42" s="179"/>
      <c r="S42" s="178"/>
      <c r="T42" s="179"/>
      <c r="V42" s="178"/>
      <c r="W42" s="179"/>
      <c r="X42" s="178"/>
      <c r="Y42" s="179"/>
      <c r="AA42" s="178"/>
      <c r="AB42" s="179"/>
      <c r="AC42" s="178"/>
      <c r="AD42" s="179"/>
    </row>
    <row r="43" spans="2:30" ht="12.75">
      <c r="B43" s="178"/>
      <c r="C43" s="179"/>
      <c r="D43" s="178"/>
      <c r="E43" s="179"/>
      <c r="G43" s="178"/>
      <c r="H43" s="179"/>
      <c r="I43" s="178"/>
      <c r="J43" s="179"/>
      <c r="L43" s="178"/>
      <c r="M43" s="179"/>
      <c r="N43" s="178"/>
      <c r="O43" s="179"/>
      <c r="Q43" s="178"/>
      <c r="R43" s="179"/>
      <c r="S43" s="178"/>
      <c r="T43" s="179"/>
      <c r="V43" s="178"/>
      <c r="W43" s="179"/>
      <c r="X43" s="178"/>
      <c r="Y43" s="179"/>
      <c r="AA43" s="178"/>
      <c r="AB43" s="179"/>
      <c r="AC43" s="178"/>
      <c r="AD43" s="179"/>
    </row>
    <row r="44" spans="2:30" ht="12.75">
      <c r="B44" s="178"/>
      <c r="C44" s="179"/>
      <c r="D44" s="178"/>
      <c r="E44" s="179"/>
      <c r="G44" s="178"/>
      <c r="H44" s="179"/>
      <c r="I44" s="178"/>
      <c r="J44" s="179"/>
      <c r="L44" s="178"/>
      <c r="M44" s="179"/>
      <c r="N44" s="178"/>
      <c r="O44" s="179"/>
      <c r="Q44" s="178"/>
      <c r="R44" s="179"/>
      <c r="S44" s="178"/>
      <c r="T44" s="179"/>
      <c r="V44" s="178"/>
      <c r="W44" s="179"/>
      <c r="X44" s="178"/>
      <c r="Y44" s="179"/>
      <c r="AA44" s="178"/>
      <c r="AB44" s="179"/>
      <c r="AC44" s="178"/>
      <c r="AD44" s="179"/>
    </row>
    <row r="45" spans="2:30" ht="12.75">
      <c r="B45" s="178"/>
      <c r="C45" s="179"/>
      <c r="D45" s="178"/>
      <c r="E45" s="179"/>
      <c r="G45" s="178"/>
      <c r="H45" s="179"/>
      <c r="I45" s="178"/>
      <c r="J45" s="179"/>
      <c r="L45" s="178"/>
      <c r="M45" s="179"/>
      <c r="N45" s="178"/>
      <c r="O45" s="179"/>
      <c r="Q45" s="178"/>
      <c r="R45" s="179"/>
      <c r="S45" s="178"/>
      <c r="T45" s="179"/>
      <c r="V45" s="178"/>
      <c r="W45" s="179"/>
      <c r="X45" s="178"/>
      <c r="Y45" s="179"/>
      <c r="AA45" s="178"/>
      <c r="AB45" s="179"/>
      <c r="AC45" s="178"/>
      <c r="AD45" s="179"/>
    </row>
    <row r="46" spans="2:30" ht="12.75">
      <c r="B46" s="178"/>
      <c r="C46" s="179"/>
      <c r="D46" s="178"/>
      <c r="E46" s="179"/>
      <c r="G46" s="178"/>
      <c r="H46" s="179"/>
      <c r="I46" s="178"/>
      <c r="J46" s="179"/>
      <c r="L46" s="178"/>
      <c r="M46" s="179"/>
      <c r="N46" s="178"/>
      <c r="O46" s="179"/>
      <c r="Q46" s="178"/>
      <c r="R46" s="179"/>
      <c r="S46" s="178"/>
      <c r="T46" s="179"/>
      <c r="V46" s="178"/>
      <c r="W46" s="179"/>
      <c r="X46" s="178"/>
      <c r="Y46" s="179"/>
      <c r="AA46" s="178"/>
      <c r="AB46" s="179"/>
      <c r="AC46" s="178"/>
      <c r="AD46" s="179"/>
    </row>
    <row r="47" spans="2:30" ht="12.75">
      <c r="B47" s="178"/>
      <c r="C47" s="179"/>
      <c r="D47" s="178"/>
      <c r="E47" s="179"/>
      <c r="G47" s="178"/>
      <c r="H47" s="179"/>
      <c r="I47" s="178"/>
      <c r="J47" s="179"/>
      <c r="L47" s="178"/>
      <c r="M47" s="179"/>
      <c r="N47" s="178"/>
      <c r="O47" s="179"/>
      <c r="Q47" s="178"/>
      <c r="R47" s="179"/>
      <c r="S47" s="178"/>
      <c r="T47" s="179"/>
      <c r="V47" s="178"/>
      <c r="W47" s="179"/>
      <c r="X47" s="178"/>
      <c r="Y47" s="179"/>
      <c r="AA47" s="178"/>
      <c r="AB47" s="179"/>
      <c r="AC47" s="178"/>
      <c r="AD47" s="179"/>
    </row>
    <row r="48" spans="2:30" ht="12.75">
      <c r="B48" s="178"/>
      <c r="C48" s="179"/>
      <c r="D48" s="178"/>
      <c r="E48" s="179"/>
      <c r="G48" s="178"/>
      <c r="H48" s="179"/>
      <c r="I48" s="178"/>
      <c r="J48" s="179"/>
      <c r="L48" s="178"/>
      <c r="M48" s="179"/>
      <c r="N48" s="178"/>
      <c r="O48" s="179"/>
      <c r="Q48" s="178"/>
      <c r="R48" s="179"/>
      <c r="S48" s="178"/>
      <c r="T48" s="179"/>
      <c r="V48" s="178"/>
      <c r="W48" s="179"/>
      <c r="X48" s="178"/>
      <c r="Y48" s="179"/>
      <c r="AA48" s="178"/>
      <c r="AB48" s="179"/>
      <c r="AC48" s="178"/>
      <c r="AD48" s="179"/>
    </row>
    <row r="49" spans="2:30" ht="12.75">
      <c r="B49" s="178"/>
      <c r="C49" s="179"/>
      <c r="D49" s="178"/>
      <c r="E49" s="179"/>
      <c r="G49" s="178"/>
      <c r="H49" s="179"/>
      <c r="I49" s="178"/>
      <c r="J49" s="179"/>
      <c r="L49" s="178"/>
      <c r="M49" s="179"/>
      <c r="N49" s="178"/>
      <c r="O49" s="179"/>
      <c r="Q49" s="178"/>
      <c r="R49" s="179"/>
      <c r="S49" s="178"/>
      <c r="T49" s="179"/>
      <c r="V49" s="178"/>
      <c r="W49" s="179"/>
      <c r="X49" s="178"/>
      <c r="Y49" s="179"/>
      <c r="AA49" s="178"/>
      <c r="AB49" s="179"/>
      <c r="AC49" s="178"/>
      <c r="AD49" s="179"/>
    </row>
    <row r="50" spans="2:30" ht="12.75">
      <c r="B50" s="178"/>
      <c r="C50" s="179"/>
      <c r="D50" s="178"/>
      <c r="E50" s="179"/>
      <c r="G50" s="178"/>
      <c r="H50" s="179"/>
      <c r="I50" s="178"/>
      <c r="J50" s="179"/>
      <c r="L50" s="178"/>
      <c r="M50" s="179"/>
      <c r="N50" s="178"/>
      <c r="O50" s="179"/>
      <c r="Q50" s="178"/>
      <c r="R50" s="179"/>
      <c r="S50" s="178"/>
      <c r="T50" s="179"/>
      <c r="V50" s="178"/>
      <c r="W50" s="179"/>
      <c r="X50" s="178"/>
      <c r="Y50" s="179"/>
      <c r="AA50" s="178"/>
      <c r="AB50" s="179"/>
      <c r="AC50" s="178"/>
      <c r="AD50" s="179"/>
    </row>
    <row r="51" spans="2:30" ht="12.75">
      <c r="B51" s="178"/>
      <c r="C51" s="179"/>
      <c r="D51" s="178"/>
      <c r="E51" s="179"/>
      <c r="G51" s="178"/>
      <c r="H51" s="179"/>
      <c r="I51" s="178"/>
      <c r="J51" s="179"/>
      <c r="L51" s="178"/>
      <c r="M51" s="179"/>
      <c r="N51" s="178"/>
      <c r="O51" s="179"/>
      <c r="Q51" s="178"/>
      <c r="R51" s="179"/>
      <c r="S51" s="178"/>
      <c r="T51" s="179"/>
      <c r="V51" s="178"/>
      <c r="W51" s="179"/>
      <c r="X51" s="178"/>
      <c r="Y51" s="179"/>
      <c r="AA51" s="178"/>
      <c r="AB51" s="179"/>
      <c r="AC51" s="178"/>
      <c r="AD51" s="179"/>
    </row>
    <row r="52" spans="2:30" ht="12.75">
      <c r="B52" s="178"/>
      <c r="C52" s="179"/>
      <c r="D52" s="178"/>
      <c r="E52" s="179"/>
      <c r="G52" s="178"/>
      <c r="H52" s="179"/>
      <c r="I52" s="178"/>
      <c r="J52" s="179"/>
      <c r="L52" s="178"/>
      <c r="M52" s="179"/>
      <c r="N52" s="178"/>
      <c r="O52" s="179"/>
      <c r="Q52" s="178"/>
      <c r="R52" s="179"/>
      <c r="S52" s="178"/>
      <c r="T52" s="179"/>
      <c r="V52" s="178"/>
      <c r="W52" s="179"/>
      <c r="X52" s="178"/>
      <c r="Y52" s="179"/>
      <c r="AA52" s="178"/>
      <c r="AB52" s="179"/>
      <c r="AC52" s="178"/>
      <c r="AD52" s="179"/>
    </row>
    <row r="53" spans="2:30" ht="13.5" thickBot="1">
      <c r="B53" s="180"/>
      <c r="C53" s="181"/>
      <c r="D53" s="180"/>
      <c r="E53" s="181"/>
      <c r="G53" s="180"/>
      <c r="H53" s="181"/>
      <c r="I53" s="180"/>
      <c r="J53" s="181"/>
      <c r="L53" s="180"/>
      <c r="M53" s="181"/>
      <c r="N53" s="180"/>
      <c r="O53" s="181"/>
      <c r="Q53" s="180"/>
      <c r="R53" s="181"/>
      <c r="S53" s="180"/>
      <c r="T53" s="181"/>
      <c r="V53" s="180"/>
      <c r="W53" s="181"/>
      <c r="X53" s="180"/>
      <c r="Y53" s="181"/>
      <c r="AA53" s="180"/>
      <c r="AB53" s="181"/>
      <c r="AC53" s="180"/>
      <c r="AD53" s="181"/>
    </row>
    <row r="55" spans="2:21" s="182" customFormat="1" ht="10.5">
      <c r="B55" s="182" t="s">
        <v>44</v>
      </c>
      <c r="F55" s="182" t="s">
        <v>45</v>
      </c>
      <c r="J55" s="182" t="s">
        <v>14</v>
      </c>
      <c r="K55" s="182" t="s">
        <v>46</v>
      </c>
      <c r="P55" s="182" t="s">
        <v>47</v>
      </c>
      <c r="U55" s="182" t="s">
        <v>49</v>
      </c>
    </row>
    <row r="57" spans="2:25" s="183" customFormat="1" ht="15" customHeight="1">
      <c r="B57" s="183" t="s">
        <v>37</v>
      </c>
      <c r="L57" s="183" t="s">
        <v>38</v>
      </c>
      <c r="T57" s="183" t="s">
        <v>41</v>
      </c>
      <c r="Y57" s="183" t="s">
        <v>43</v>
      </c>
    </row>
    <row r="58" spans="2:26" s="184" customFormat="1" ht="15" customHeight="1" thickBot="1">
      <c r="B58" s="184" t="s">
        <v>14</v>
      </c>
      <c r="D58" s="184" t="s">
        <v>39</v>
      </c>
      <c r="L58" s="184" t="s">
        <v>40</v>
      </c>
      <c r="T58" s="184" t="s">
        <v>42</v>
      </c>
      <c r="Y58" s="184" t="s">
        <v>14</v>
      </c>
      <c r="Z58" s="184" t="s">
        <v>10</v>
      </c>
    </row>
    <row r="59" spans="2:14" ht="15" customHeight="1" thickBot="1">
      <c r="B59" s="185" t="s">
        <v>14</v>
      </c>
      <c r="C59" s="186" t="s">
        <v>23</v>
      </c>
      <c r="D59" s="187"/>
      <c r="E59" s="188"/>
      <c r="F59" s="188"/>
      <c r="G59" s="188"/>
      <c r="H59" s="189"/>
      <c r="M59" s="186" t="s">
        <v>23</v>
      </c>
      <c r="N59" s="166"/>
    </row>
    <row r="60" spans="2:14" ht="15" customHeight="1" thickBot="1">
      <c r="B60" s="185" t="s">
        <v>14</v>
      </c>
      <c r="C60" s="190" t="s">
        <v>24</v>
      </c>
      <c r="D60" s="191"/>
      <c r="E60" s="192"/>
      <c r="F60" s="192"/>
      <c r="G60" s="192"/>
      <c r="H60" s="193"/>
      <c r="M60" s="190" t="s">
        <v>24</v>
      </c>
      <c r="N60" s="194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B1:AD6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.28125" style="156" customWidth="1"/>
    <col min="2" max="30" width="2.8515625" style="156" customWidth="1"/>
    <col min="31" max="16384" width="8.8515625" style="156" customWidth="1"/>
  </cols>
  <sheetData>
    <row r="1" spans="2:15" ht="12.75">
      <c r="B1" s="156">
        <v>3</v>
      </c>
      <c r="O1" s="157" t="s">
        <v>36</v>
      </c>
    </row>
    <row r="2" ht="13.5" thickBot="1"/>
    <row r="3" spans="2:30" s="161" customFormat="1" ht="13.5" thickBot="1">
      <c r="B3" s="158" t="s">
        <v>30</v>
      </c>
      <c r="C3" s="159"/>
      <c r="D3" s="159"/>
      <c r="E3" s="159"/>
      <c r="F3" s="195">
        <f>(Hlášenka!AC3)</f>
        <v>0</v>
      </c>
      <c r="G3" s="159"/>
      <c r="H3" s="159"/>
      <c r="I3" s="159"/>
      <c r="J3" s="159"/>
      <c r="K3" s="159"/>
      <c r="L3" s="159"/>
      <c r="M3" s="159"/>
      <c r="N3" s="159" t="s">
        <v>31</v>
      </c>
      <c r="O3" s="159"/>
      <c r="P3" s="159"/>
      <c r="Q3" s="160">
        <f>(Hlášenka!AC7)</f>
        <v>0</v>
      </c>
      <c r="R3" s="159"/>
      <c r="S3" s="159"/>
      <c r="T3" s="159"/>
      <c r="U3" s="159"/>
      <c r="V3" s="159"/>
      <c r="W3" s="159" t="s">
        <v>19</v>
      </c>
      <c r="X3" s="159"/>
      <c r="Y3" s="159"/>
      <c r="Z3" s="286">
        <f>(Hlášenka!AC5)</f>
        <v>0</v>
      </c>
      <c r="AA3" s="287"/>
      <c r="AB3" s="287"/>
      <c r="AC3" s="287"/>
      <c r="AD3" s="288"/>
    </row>
    <row r="4" spans="2:30" s="163" customFormat="1" ht="12" thickBo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pans="2:30" ht="3.75" customHeight="1"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6"/>
    </row>
    <row r="6" spans="2:30" s="163" customFormat="1" ht="11.25">
      <c r="B6" s="167" t="s">
        <v>28</v>
      </c>
      <c r="C6" s="162"/>
      <c r="D6" s="162"/>
      <c r="E6" s="168">
        <f>(Hlášenka!D3)</f>
        <v>0</v>
      </c>
      <c r="F6" s="162"/>
      <c r="G6" s="162"/>
      <c r="H6" s="162"/>
      <c r="I6" s="162"/>
      <c r="J6" s="162"/>
      <c r="K6" s="162"/>
      <c r="L6" s="162"/>
      <c r="M6" s="162"/>
      <c r="N6" s="162" t="s">
        <v>29</v>
      </c>
      <c r="O6" s="162"/>
      <c r="P6" s="162"/>
      <c r="Q6" s="162"/>
      <c r="R6" s="169">
        <f>(Hlášenka!AC27)</f>
        <v>0</v>
      </c>
      <c r="S6" s="162"/>
      <c r="T6" s="162"/>
      <c r="U6" s="162"/>
      <c r="V6" s="169">
        <f>(Hlášenka!AD27)</f>
        <v>0</v>
      </c>
      <c r="W6" s="162"/>
      <c r="X6" s="162"/>
      <c r="Y6" s="162"/>
      <c r="Z6" s="162"/>
      <c r="AA6" s="162"/>
      <c r="AB6" s="162"/>
      <c r="AC6" s="162"/>
      <c r="AD6" s="170"/>
    </row>
    <row r="7" spans="2:30" s="163" customFormat="1" ht="11.25">
      <c r="B7" s="167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70"/>
    </row>
    <row r="8" spans="2:30" s="163" customFormat="1" ht="11.25">
      <c r="B8" s="167" t="s">
        <v>27</v>
      </c>
      <c r="C8" s="162"/>
      <c r="D8" s="162"/>
      <c r="E8" s="168">
        <f>(Hlášenka!C26)</f>
        <v>0</v>
      </c>
      <c r="F8" s="162"/>
      <c r="G8" s="162"/>
      <c r="H8" s="162"/>
      <c r="I8" s="162"/>
      <c r="J8" s="162"/>
      <c r="K8" s="162"/>
      <c r="L8" s="162"/>
      <c r="M8" s="162"/>
      <c r="N8" s="162" t="s">
        <v>32</v>
      </c>
      <c r="O8" s="162"/>
      <c r="P8" s="162"/>
      <c r="Q8" s="168" t="s">
        <v>14</v>
      </c>
      <c r="R8" s="168">
        <f>(Hlášenka!C27)</f>
      </c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70"/>
    </row>
    <row r="9" spans="2:30" s="163" customFormat="1" ht="11.25">
      <c r="B9" s="167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70"/>
    </row>
    <row r="10" spans="2:30" s="163" customFormat="1" ht="11.25">
      <c r="B10" s="167" t="s">
        <v>27</v>
      </c>
      <c r="C10" s="162"/>
      <c r="D10" s="162"/>
      <c r="E10" s="168">
        <f>(Hlášenka!E26)</f>
        <v>0</v>
      </c>
      <c r="F10" s="162"/>
      <c r="G10" s="162"/>
      <c r="H10" s="162"/>
      <c r="I10" s="162"/>
      <c r="J10" s="162"/>
      <c r="K10" s="162"/>
      <c r="L10" s="162"/>
      <c r="M10" s="162"/>
      <c r="N10" s="162" t="s">
        <v>33</v>
      </c>
      <c r="O10" s="162"/>
      <c r="P10" s="162"/>
      <c r="Q10" s="168" t="s">
        <v>14</v>
      </c>
      <c r="R10" s="168">
        <f>(Hlášenka!E27)</f>
      </c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70"/>
    </row>
    <row r="11" spans="2:30" ht="3.75" customHeight="1" thickBot="1"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3"/>
    </row>
    <row r="12" ht="7.5" customHeight="1" thickBot="1"/>
    <row r="13" spans="2:30" s="163" customFormat="1" ht="12" thickBot="1">
      <c r="B13" s="174" t="s">
        <v>25</v>
      </c>
      <c r="C13" s="175"/>
      <c r="D13" s="174" t="s">
        <v>26</v>
      </c>
      <c r="E13" s="175"/>
      <c r="G13" s="174" t="s">
        <v>25</v>
      </c>
      <c r="H13" s="175"/>
      <c r="I13" s="174" t="s">
        <v>26</v>
      </c>
      <c r="J13" s="175"/>
      <c r="L13" s="174" t="s">
        <v>25</v>
      </c>
      <c r="M13" s="175"/>
      <c r="N13" s="174" t="s">
        <v>26</v>
      </c>
      <c r="O13" s="175"/>
      <c r="Q13" s="174" t="s">
        <v>25</v>
      </c>
      <c r="R13" s="175"/>
      <c r="S13" s="174" t="s">
        <v>26</v>
      </c>
      <c r="T13" s="175"/>
      <c r="V13" s="174" t="s">
        <v>25</v>
      </c>
      <c r="W13" s="175"/>
      <c r="X13" s="174" t="s">
        <v>26</v>
      </c>
      <c r="Y13" s="175"/>
      <c r="AA13" s="174" t="s">
        <v>25</v>
      </c>
      <c r="AB13" s="175"/>
      <c r="AC13" s="174" t="s">
        <v>26</v>
      </c>
      <c r="AD13" s="175"/>
    </row>
    <row r="14" spans="2:30" ht="12.75">
      <c r="B14" s="176"/>
      <c r="C14" s="177"/>
      <c r="D14" s="176"/>
      <c r="E14" s="177"/>
      <c r="G14" s="176"/>
      <c r="H14" s="177"/>
      <c r="I14" s="176"/>
      <c r="J14" s="177"/>
      <c r="L14" s="176"/>
      <c r="M14" s="177"/>
      <c r="N14" s="176"/>
      <c r="O14" s="177"/>
      <c r="Q14" s="176"/>
      <c r="R14" s="177"/>
      <c r="S14" s="176"/>
      <c r="T14" s="177"/>
      <c r="V14" s="176"/>
      <c r="W14" s="177"/>
      <c r="X14" s="176"/>
      <c r="Y14" s="177"/>
      <c r="AA14" s="176"/>
      <c r="AB14" s="177"/>
      <c r="AC14" s="176"/>
      <c r="AD14" s="177"/>
    </row>
    <row r="15" spans="2:30" ht="12.75">
      <c r="B15" s="178"/>
      <c r="C15" s="179"/>
      <c r="D15" s="178"/>
      <c r="E15" s="179"/>
      <c r="G15" s="178"/>
      <c r="H15" s="179"/>
      <c r="I15" s="178"/>
      <c r="J15" s="179"/>
      <c r="L15" s="178"/>
      <c r="M15" s="179"/>
      <c r="N15" s="178"/>
      <c r="O15" s="179"/>
      <c r="Q15" s="178"/>
      <c r="R15" s="179"/>
      <c r="S15" s="178"/>
      <c r="T15" s="179"/>
      <c r="V15" s="178"/>
      <c r="W15" s="179"/>
      <c r="X15" s="178"/>
      <c r="Y15" s="179"/>
      <c r="AA15" s="178"/>
      <c r="AB15" s="179"/>
      <c r="AC15" s="178"/>
      <c r="AD15" s="179"/>
    </row>
    <row r="16" spans="2:30" ht="12.75">
      <c r="B16" s="178"/>
      <c r="C16" s="179"/>
      <c r="D16" s="178"/>
      <c r="E16" s="179"/>
      <c r="G16" s="178"/>
      <c r="H16" s="179"/>
      <c r="I16" s="178"/>
      <c r="J16" s="179"/>
      <c r="L16" s="178"/>
      <c r="M16" s="179"/>
      <c r="N16" s="178"/>
      <c r="O16" s="179"/>
      <c r="Q16" s="178"/>
      <c r="R16" s="179"/>
      <c r="S16" s="178"/>
      <c r="T16" s="179"/>
      <c r="V16" s="178"/>
      <c r="W16" s="179"/>
      <c r="X16" s="178"/>
      <c r="Y16" s="179"/>
      <c r="AA16" s="178"/>
      <c r="AB16" s="179"/>
      <c r="AC16" s="178"/>
      <c r="AD16" s="179"/>
    </row>
    <row r="17" spans="2:30" ht="12.75">
      <c r="B17" s="178"/>
      <c r="C17" s="179"/>
      <c r="D17" s="178"/>
      <c r="E17" s="179"/>
      <c r="G17" s="178"/>
      <c r="H17" s="179"/>
      <c r="I17" s="178"/>
      <c r="J17" s="179"/>
      <c r="L17" s="178"/>
      <c r="M17" s="179"/>
      <c r="N17" s="178"/>
      <c r="O17" s="179"/>
      <c r="Q17" s="178"/>
      <c r="R17" s="179"/>
      <c r="S17" s="178"/>
      <c r="T17" s="179"/>
      <c r="V17" s="178"/>
      <c r="W17" s="179"/>
      <c r="X17" s="178"/>
      <c r="Y17" s="179"/>
      <c r="AA17" s="178"/>
      <c r="AB17" s="179"/>
      <c r="AC17" s="178"/>
      <c r="AD17" s="179"/>
    </row>
    <row r="18" spans="2:30" ht="12.75">
      <c r="B18" s="178"/>
      <c r="C18" s="179"/>
      <c r="D18" s="178"/>
      <c r="E18" s="179"/>
      <c r="G18" s="178"/>
      <c r="H18" s="179"/>
      <c r="I18" s="178"/>
      <c r="J18" s="179"/>
      <c r="L18" s="178"/>
      <c r="M18" s="179"/>
      <c r="N18" s="178"/>
      <c r="O18" s="179"/>
      <c r="Q18" s="178"/>
      <c r="R18" s="179"/>
      <c r="S18" s="178"/>
      <c r="T18" s="179"/>
      <c r="V18" s="178"/>
      <c r="W18" s="179"/>
      <c r="X18" s="178"/>
      <c r="Y18" s="179"/>
      <c r="AA18" s="178"/>
      <c r="AB18" s="179"/>
      <c r="AC18" s="178"/>
      <c r="AD18" s="179"/>
    </row>
    <row r="19" spans="2:30" ht="12.75">
      <c r="B19" s="178"/>
      <c r="C19" s="179"/>
      <c r="D19" s="178"/>
      <c r="E19" s="179"/>
      <c r="G19" s="178"/>
      <c r="H19" s="179"/>
      <c r="I19" s="178"/>
      <c r="J19" s="179"/>
      <c r="L19" s="178"/>
      <c r="M19" s="179"/>
      <c r="N19" s="178"/>
      <c r="O19" s="179"/>
      <c r="Q19" s="178"/>
      <c r="R19" s="179"/>
      <c r="S19" s="178"/>
      <c r="T19" s="179"/>
      <c r="V19" s="178"/>
      <c r="W19" s="179"/>
      <c r="X19" s="178"/>
      <c r="Y19" s="179"/>
      <c r="AA19" s="178"/>
      <c r="AB19" s="179"/>
      <c r="AC19" s="178"/>
      <c r="AD19" s="179"/>
    </row>
    <row r="20" spans="2:30" ht="12.75">
      <c r="B20" s="178"/>
      <c r="C20" s="179"/>
      <c r="D20" s="178"/>
      <c r="E20" s="179"/>
      <c r="G20" s="178"/>
      <c r="H20" s="179"/>
      <c r="I20" s="178"/>
      <c r="J20" s="179"/>
      <c r="L20" s="178"/>
      <c r="M20" s="179"/>
      <c r="N20" s="178"/>
      <c r="O20" s="179"/>
      <c r="Q20" s="178"/>
      <c r="R20" s="179"/>
      <c r="S20" s="178"/>
      <c r="T20" s="179"/>
      <c r="V20" s="178"/>
      <c r="W20" s="179"/>
      <c r="X20" s="178"/>
      <c r="Y20" s="179"/>
      <c r="AA20" s="178"/>
      <c r="AB20" s="179"/>
      <c r="AC20" s="178"/>
      <c r="AD20" s="179"/>
    </row>
    <row r="21" spans="2:30" ht="12.75">
      <c r="B21" s="178"/>
      <c r="C21" s="179"/>
      <c r="D21" s="178"/>
      <c r="E21" s="179"/>
      <c r="G21" s="178"/>
      <c r="H21" s="179"/>
      <c r="I21" s="178"/>
      <c r="J21" s="179"/>
      <c r="L21" s="178"/>
      <c r="M21" s="179"/>
      <c r="N21" s="178"/>
      <c r="O21" s="179"/>
      <c r="Q21" s="178"/>
      <c r="R21" s="179"/>
      <c r="S21" s="178"/>
      <c r="T21" s="179"/>
      <c r="V21" s="178"/>
      <c r="W21" s="179"/>
      <c r="X21" s="178"/>
      <c r="Y21" s="179"/>
      <c r="AA21" s="178"/>
      <c r="AB21" s="179"/>
      <c r="AC21" s="178"/>
      <c r="AD21" s="179"/>
    </row>
    <row r="22" spans="2:30" ht="12.75">
      <c r="B22" s="178"/>
      <c r="C22" s="179"/>
      <c r="D22" s="178"/>
      <c r="E22" s="179"/>
      <c r="G22" s="178"/>
      <c r="H22" s="179"/>
      <c r="I22" s="178"/>
      <c r="J22" s="179"/>
      <c r="L22" s="178"/>
      <c r="M22" s="179"/>
      <c r="N22" s="178"/>
      <c r="O22" s="179"/>
      <c r="Q22" s="178"/>
      <c r="R22" s="179"/>
      <c r="S22" s="178"/>
      <c r="T22" s="179"/>
      <c r="V22" s="178"/>
      <c r="W22" s="179"/>
      <c r="X22" s="178"/>
      <c r="Y22" s="179"/>
      <c r="AA22" s="178"/>
      <c r="AB22" s="179"/>
      <c r="AC22" s="178"/>
      <c r="AD22" s="179"/>
    </row>
    <row r="23" spans="2:30" ht="12.75">
      <c r="B23" s="178"/>
      <c r="C23" s="179"/>
      <c r="D23" s="178"/>
      <c r="E23" s="179"/>
      <c r="G23" s="178"/>
      <c r="H23" s="179"/>
      <c r="I23" s="178"/>
      <c r="J23" s="179"/>
      <c r="L23" s="178"/>
      <c r="M23" s="179"/>
      <c r="N23" s="178"/>
      <c r="O23" s="179"/>
      <c r="Q23" s="178"/>
      <c r="R23" s="179"/>
      <c r="S23" s="178"/>
      <c r="T23" s="179"/>
      <c r="V23" s="178"/>
      <c r="W23" s="179"/>
      <c r="X23" s="178"/>
      <c r="Y23" s="179"/>
      <c r="AA23" s="178"/>
      <c r="AB23" s="179"/>
      <c r="AC23" s="178"/>
      <c r="AD23" s="179"/>
    </row>
    <row r="24" spans="2:30" ht="12.75">
      <c r="B24" s="178"/>
      <c r="C24" s="179"/>
      <c r="D24" s="178"/>
      <c r="E24" s="179"/>
      <c r="G24" s="178"/>
      <c r="H24" s="179"/>
      <c r="I24" s="178"/>
      <c r="J24" s="179"/>
      <c r="L24" s="178"/>
      <c r="M24" s="179"/>
      <c r="N24" s="178"/>
      <c r="O24" s="179"/>
      <c r="Q24" s="178"/>
      <c r="R24" s="179"/>
      <c r="S24" s="178"/>
      <c r="T24" s="179"/>
      <c r="V24" s="178"/>
      <c r="W24" s="179"/>
      <c r="X24" s="178"/>
      <c r="Y24" s="179"/>
      <c r="AA24" s="178"/>
      <c r="AB24" s="179"/>
      <c r="AC24" s="178"/>
      <c r="AD24" s="179"/>
    </row>
    <row r="25" spans="2:30" ht="12.75">
      <c r="B25" s="178"/>
      <c r="C25" s="179"/>
      <c r="D25" s="178"/>
      <c r="E25" s="179"/>
      <c r="G25" s="178"/>
      <c r="H25" s="179"/>
      <c r="I25" s="178"/>
      <c r="J25" s="179"/>
      <c r="L25" s="178"/>
      <c r="M25" s="179"/>
      <c r="N25" s="178"/>
      <c r="O25" s="179"/>
      <c r="Q25" s="178"/>
      <c r="R25" s="179"/>
      <c r="S25" s="178"/>
      <c r="T25" s="179"/>
      <c r="V25" s="178"/>
      <c r="W25" s="179"/>
      <c r="X25" s="178"/>
      <c r="Y25" s="179"/>
      <c r="AA25" s="178"/>
      <c r="AB25" s="179"/>
      <c r="AC25" s="178"/>
      <c r="AD25" s="179"/>
    </row>
    <row r="26" spans="2:30" ht="12.75">
      <c r="B26" s="178"/>
      <c r="C26" s="179"/>
      <c r="D26" s="178"/>
      <c r="E26" s="179"/>
      <c r="G26" s="178"/>
      <c r="H26" s="179"/>
      <c r="I26" s="178"/>
      <c r="J26" s="179"/>
      <c r="L26" s="178"/>
      <c r="M26" s="179"/>
      <c r="N26" s="178"/>
      <c r="O26" s="179"/>
      <c r="Q26" s="178"/>
      <c r="R26" s="179"/>
      <c r="S26" s="178"/>
      <c r="T26" s="179"/>
      <c r="V26" s="178"/>
      <c r="W26" s="179"/>
      <c r="X26" s="178"/>
      <c r="Y26" s="179"/>
      <c r="AA26" s="178"/>
      <c r="AB26" s="179"/>
      <c r="AC26" s="178"/>
      <c r="AD26" s="179"/>
    </row>
    <row r="27" spans="2:30" ht="12.75">
      <c r="B27" s="178"/>
      <c r="C27" s="179"/>
      <c r="D27" s="178"/>
      <c r="E27" s="179"/>
      <c r="G27" s="178"/>
      <c r="H27" s="179"/>
      <c r="I27" s="178"/>
      <c r="J27" s="179"/>
      <c r="L27" s="178"/>
      <c r="M27" s="179"/>
      <c r="N27" s="178"/>
      <c r="O27" s="179"/>
      <c r="Q27" s="178"/>
      <c r="R27" s="179"/>
      <c r="S27" s="178"/>
      <c r="T27" s="179"/>
      <c r="V27" s="178"/>
      <c r="W27" s="179"/>
      <c r="X27" s="178"/>
      <c r="Y27" s="179"/>
      <c r="AA27" s="178"/>
      <c r="AB27" s="179"/>
      <c r="AC27" s="178"/>
      <c r="AD27" s="179"/>
    </row>
    <row r="28" spans="2:30" ht="12.75">
      <c r="B28" s="178"/>
      <c r="C28" s="179"/>
      <c r="D28" s="178"/>
      <c r="E28" s="179"/>
      <c r="G28" s="178"/>
      <c r="H28" s="179"/>
      <c r="I28" s="178"/>
      <c r="J28" s="179"/>
      <c r="L28" s="178"/>
      <c r="M28" s="179"/>
      <c r="N28" s="178"/>
      <c r="O28" s="179"/>
      <c r="Q28" s="178"/>
      <c r="R28" s="179"/>
      <c r="S28" s="178"/>
      <c r="T28" s="179"/>
      <c r="V28" s="178"/>
      <c r="W28" s="179"/>
      <c r="X28" s="178"/>
      <c r="Y28" s="179"/>
      <c r="AA28" s="178"/>
      <c r="AB28" s="179"/>
      <c r="AC28" s="178"/>
      <c r="AD28" s="179"/>
    </row>
    <row r="29" spans="2:30" ht="12.75">
      <c r="B29" s="178"/>
      <c r="C29" s="179"/>
      <c r="D29" s="178"/>
      <c r="E29" s="179"/>
      <c r="G29" s="178"/>
      <c r="H29" s="179"/>
      <c r="I29" s="178"/>
      <c r="J29" s="179"/>
      <c r="L29" s="178"/>
      <c r="M29" s="179"/>
      <c r="N29" s="178"/>
      <c r="O29" s="179"/>
      <c r="Q29" s="178"/>
      <c r="R29" s="179"/>
      <c r="S29" s="178"/>
      <c r="T29" s="179"/>
      <c r="V29" s="178"/>
      <c r="W29" s="179"/>
      <c r="X29" s="178"/>
      <c r="Y29" s="179"/>
      <c r="AA29" s="178"/>
      <c r="AB29" s="179"/>
      <c r="AC29" s="178"/>
      <c r="AD29" s="179"/>
    </row>
    <row r="30" spans="2:30" ht="12.75">
      <c r="B30" s="178"/>
      <c r="C30" s="179"/>
      <c r="D30" s="178"/>
      <c r="E30" s="179"/>
      <c r="G30" s="178"/>
      <c r="H30" s="179"/>
      <c r="I30" s="178"/>
      <c r="J30" s="179"/>
      <c r="L30" s="178"/>
      <c r="M30" s="179"/>
      <c r="N30" s="178"/>
      <c r="O30" s="179"/>
      <c r="Q30" s="178"/>
      <c r="R30" s="179"/>
      <c r="S30" s="178"/>
      <c r="T30" s="179"/>
      <c r="V30" s="178"/>
      <c r="W30" s="179"/>
      <c r="X30" s="178"/>
      <c r="Y30" s="179"/>
      <c r="AA30" s="178"/>
      <c r="AB30" s="179"/>
      <c r="AC30" s="178"/>
      <c r="AD30" s="179"/>
    </row>
    <row r="31" spans="2:30" ht="12.75">
      <c r="B31" s="178"/>
      <c r="C31" s="179"/>
      <c r="D31" s="178"/>
      <c r="E31" s="179"/>
      <c r="G31" s="178"/>
      <c r="H31" s="179"/>
      <c r="I31" s="178"/>
      <c r="J31" s="179"/>
      <c r="L31" s="178"/>
      <c r="M31" s="179"/>
      <c r="N31" s="178"/>
      <c r="O31" s="179"/>
      <c r="Q31" s="178"/>
      <c r="R31" s="179"/>
      <c r="S31" s="178"/>
      <c r="T31" s="179"/>
      <c r="V31" s="178"/>
      <c r="W31" s="179"/>
      <c r="X31" s="178"/>
      <c r="Y31" s="179"/>
      <c r="AA31" s="178"/>
      <c r="AB31" s="179"/>
      <c r="AC31" s="178"/>
      <c r="AD31" s="179"/>
    </row>
    <row r="32" spans="2:30" ht="12.75">
      <c r="B32" s="178"/>
      <c r="C32" s="179"/>
      <c r="D32" s="178"/>
      <c r="E32" s="179"/>
      <c r="G32" s="178"/>
      <c r="H32" s="179"/>
      <c r="I32" s="178"/>
      <c r="J32" s="179"/>
      <c r="L32" s="178"/>
      <c r="M32" s="179"/>
      <c r="N32" s="178"/>
      <c r="O32" s="179"/>
      <c r="Q32" s="178"/>
      <c r="R32" s="179"/>
      <c r="S32" s="178"/>
      <c r="T32" s="179"/>
      <c r="V32" s="178"/>
      <c r="W32" s="179"/>
      <c r="X32" s="178"/>
      <c r="Y32" s="179"/>
      <c r="AA32" s="178"/>
      <c r="AB32" s="179"/>
      <c r="AC32" s="178"/>
      <c r="AD32" s="179"/>
    </row>
    <row r="33" spans="2:30" ht="12.75">
      <c r="B33" s="178"/>
      <c r="C33" s="179"/>
      <c r="D33" s="178"/>
      <c r="E33" s="179"/>
      <c r="G33" s="178"/>
      <c r="H33" s="179"/>
      <c r="I33" s="178"/>
      <c r="J33" s="179"/>
      <c r="L33" s="178"/>
      <c r="M33" s="179"/>
      <c r="N33" s="178"/>
      <c r="O33" s="179"/>
      <c r="Q33" s="178"/>
      <c r="R33" s="179"/>
      <c r="S33" s="178"/>
      <c r="T33" s="179"/>
      <c r="V33" s="178"/>
      <c r="W33" s="179"/>
      <c r="X33" s="178"/>
      <c r="Y33" s="179"/>
      <c r="AA33" s="178"/>
      <c r="AB33" s="179"/>
      <c r="AC33" s="178"/>
      <c r="AD33" s="179"/>
    </row>
    <row r="34" spans="2:30" ht="12.75">
      <c r="B34" s="178"/>
      <c r="C34" s="179"/>
      <c r="D34" s="178"/>
      <c r="E34" s="179"/>
      <c r="G34" s="178"/>
      <c r="H34" s="179"/>
      <c r="I34" s="178"/>
      <c r="J34" s="179"/>
      <c r="L34" s="178"/>
      <c r="M34" s="179"/>
      <c r="N34" s="178"/>
      <c r="O34" s="179"/>
      <c r="Q34" s="178"/>
      <c r="R34" s="179"/>
      <c r="S34" s="178"/>
      <c r="T34" s="179"/>
      <c r="V34" s="178"/>
      <c r="W34" s="179"/>
      <c r="X34" s="178"/>
      <c r="Y34" s="179"/>
      <c r="AA34" s="178"/>
      <c r="AB34" s="179"/>
      <c r="AC34" s="178"/>
      <c r="AD34" s="179"/>
    </row>
    <row r="35" spans="2:30" ht="12.75">
      <c r="B35" s="178"/>
      <c r="C35" s="179"/>
      <c r="D35" s="178"/>
      <c r="E35" s="179"/>
      <c r="G35" s="178"/>
      <c r="H35" s="179"/>
      <c r="I35" s="178"/>
      <c r="J35" s="179"/>
      <c r="L35" s="178"/>
      <c r="M35" s="179"/>
      <c r="N35" s="178"/>
      <c r="O35" s="179"/>
      <c r="Q35" s="178"/>
      <c r="R35" s="179"/>
      <c r="S35" s="178"/>
      <c r="T35" s="179"/>
      <c r="V35" s="178"/>
      <c r="W35" s="179"/>
      <c r="X35" s="178"/>
      <c r="Y35" s="179"/>
      <c r="AA35" s="178"/>
      <c r="AB35" s="179"/>
      <c r="AC35" s="178"/>
      <c r="AD35" s="179"/>
    </row>
    <row r="36" spans="2:30" ht="12.75">
      <c r="B36" s="178"/>
      <c r="C36" s="179"/>
      <c r="D36" s="178"/>
      <c r="E36" s="179"/>
      <c r="G36" s="178"/>
      <c r="H36" s="179"/>
      <c r="I36" s="178"/>
      <c r="J36" s="179"/>
      <c r="L36" s="178"/>
      <c r="M36" s="179"/>
      <c r="N36" s="178"/>
      <c r="O36" s="179"/>
      <c r="Q36" s="178"/>
      <c r="R36" s="179"/>
      <c r="S36" s="178"/>
      <c r="T36" s="179"/>
      <c r="V36" s="178"/>
      <c r="W36" s="179"/>
      <c r="X36" s="178"/>
      <c r="Y36" s="179"/>
      <c r="AA36" s="178"/>
      <c r="AB36" s="179"/>
      <c r="AC36" s="178"/>
      <c r="AD36" s="179"/>
    </row>
    <row r="37" spans="2:30" ht="12.75">
      <c r="B37" s="178"/>
      <c r="C37" s="179"/>
      <c r="D37" s="178"/>
      <c r="E37" s="179"/>
      <c r="G37" s="178"/>
      <c r="H37" s="179"/>
      <c r="I37" s="178"/>
      <c r="J37" s="179"/>
      <c r="L37" s="178"/>
      <c r="M37" s="179"/>
      <c r="N37" s="178"/>
      <c r="O37" s="179"/>
      <c r="Q37" s="178"/>
      <c r="R37" s="179"/>
      <c r="S37" s="178"/>
      <c r="T37" s="179"/>
      <c r="V37" s="178"/>
      <c r="W37" s="179"/>
      <c r="X37" s="178"/>
      <c r="Y37" s="179"/>
      <c r="AA37" s="178"/>
      <c r="AB37" s="179"/>
      <c r="AC37" s="178"/>
      <c r="AD37" s="179"/>
    </row>
    <row r="38" spans="2:30" ht="12.75">
      <c r="B38" s="178"/>
      <c r="C38" s="179"/>
      <c r="D38" s="178"/>
      <c r="E38" s="179"/>
      <c r="G38" s="178"/>
      <c r="H38" s="179"/>
      <c r="I38" s="178"/>
      <c r="J38" s="179"/>
      <c r="L38" s="178"/>
      <c r="M38" s="179"/>
      <c r="N38" s="178"/>
      <c r="O38" s="179"/>
      <c r="Q38" s="178"/>
      <c r="R38" s="179"/>
      <c r="S38" s="178"/>
      <c r="T38" s="179"/>
      <c r="V38" s="178"/>
      <c r="W38" s="179"/>
      <c r="X38" s="178"/>
      <c r="Y38" s="179"/>
      <c r="AA38" s="178"/>
      <c r="AB38" s="179"/>
      <c r="AC38" s="178"/>
      <c r="AD38" s="179"/>
    </row>
    <row r="39" spans="2:30" ht="12.75">
      <c r="B39" s="178"/>
      <c r="C39" s="179"/>
      <c r="D39" s="178"/>
      <c r="E39" s="179"/>
      <c r="G39" s="178"/>
      <c r="H39" s="179"/>
      <c r="I39" s="178"/>
      <c r="J39" s="179"/>
      <c r="L39" s="178"/>
      <c r="M39" s="179"/>
      <c r="N39" s="178"/>
      <c r="O39" s="179"/>
      <c r="Q39" s="178"/>
      <c r="R39" s="179"/>
      <c r="S39" s="178"/>
      <c r="T39" s="179"/>
      <c r="V39" s="178"/>
      <c r="W39" s="179"/>
      <c r="X39" s="178"/>
      <c r="Y39" s="179"/>
      <c r="AA39" s="178"/>
      <c r="AB39" s="179"/>
      <c r="AC39" s="178"/>
      <c r="AD39" s="179"/>
    </row>
    <row r="40" spans="2:30" ht="12.75">
      <c r="B40" s="178"/>
      <c r="C40" s="179"/>
      <c r="D40" s="178"/>
      <c r="E40" s="179"/>
      <c r="G40" s="178"/>
      <c r="H40" s="179"/>
      <c r="I40" s="178"/>
      <c r="J40" s="179"/>
      <c r="L40" s="178"/>
      <c r="M40" s="179"/>
      <c r="N40" s="178"/>
      <c r="O40" s="179"/>
      <c r="Q40" s="178"/>
      <c r="R40" s="179"/>
      <c r="S40" s="178"/>
      <c r="T40" s="179"/>
      <c r="V40" s="178"/>
      <c r="W40" s="179"/>
      <c r="X40" s="178"/>
      <c r="Y40" s="179"/>
      <c r="AA40" s="178"/>
      <c r="AB40" s="179"/>
      <c r="AC40" s="178"/>
      <c r="AD40" s="179"/>
    </row>
    <row r="41" spans="2:30" ht="12.75">
      <c r="B41" s="178"/>
      <c r="C41" s="179"/>
      <c r="D41" s="178"/>
      <c r="E41" s="179"/>
      <c r="G41" s="178"/>
      <c r="H41" s="179"/>
      <c r="I41" s="178"/>
      <c r="J41" s="179"/>
      <c r="L41" s="178"/>
      <c r="M41" s="179"/>
      <c r="N41" s="178"/>
      <c r="O41" s="179"/>
      <c r="Q41" s="178"/>
      <c r="R41" s="179"/>
      <c r="S41" s="178"/>
      <c r="T41" s="179"/>
      <c r="V41" s="178"/>
      <c r="W41" s="179"/>
      <c r="X41" s="178"/>
      <c r="Y41" s="179"/>
      <c r="AA41" s="178"/>
      <c r="AB41" s="179"/>
      <c r="AC41" s="178"/>
      <c r="AD41" s="179"/>
    </row>
    <row r="42" spans="2:30" ht="12.75">
      <c r="B42" s="178"/>
      <c r="C42" s="179"/>
      <c r="D42" s="178"/>
      <c r="E42" s="179"/>
      <c r="G42" s="178"/>
      <c r="H42" s="179"/>
      <c r="I42" s="178"/>
      <c r="J42" s="179"/>
      <c r="L42" s="178"/>
      <c r="M42" s="179"/>
      <c r="N42" s="178"/>
      <c r="O42" s="179"/>
      <c r="Q42" s="178"/>
      <c r="R42" s="179"/>
      <c r="S42" s="178"/>
      <c r="T42" s="179"/>
      <c r="V42" s="178"/>
      <c r="W42" s="179"/>
      <c r="X42" s="178"/>
      <c r="Y42" s="179"/>
      <c r="AA42" s="178"/>
      <c r="AB42" s="179"/>
      <c r="AC42" s="178"/>
      <c r="AD42" s="179"/>
    </row>
    <row r="43" spans="2:30" ht="12.75">
      <c r="B43" s="178"/>
      <c r="C43" s="179"/>
      <c r="D43" s="178"/>
      <c r="E43" s="179"/>
      <c r="G43" s="178"/>
      <c r="H43" s="179"/>
      <c r="I43" s="178"/>
      <c r="J43" s="179"/>
      <c r="L43" s="178"/>
      <c r="M43" s="179"/>
      <c r="N43" s="178"/>
      <c r="O43" s="179"/>
      <c r="Q43" s="178"/>
      <c r="R43" s="179"/>
      <c r="S43" s="178"/>
      <c r="T43" s="179"/>
      <c r="V43" s="178"/>
      <c r="W43" s="179"/>
      <c r="X43" s="178"/>
      <c r="Y43" s="179"/>
      <c r="AA43" s="178"/>
      <c r="AB43" s="179"/>
      <c r="AC43" s="178"/>
      <c r="AD43" s="179"/>
    </row>
    <row r="44" spans="2:30" ht="12.75">
      <c r="B44" s="178"/>
      <c r="C44" s="179"/>
      <c r="D44" s="178"/>
      <c r="E44" s="179"/>
      <c r="G44" s="178"/>
      <c r="H44" s="179"/>
      <c r="I44" s="178"/>
      <c r="J44" s="179"/>
      <c r="L44" s="178"/>
      <c r="M44" s="179"/>
      <c r="N44" s="178"/>
      <c r="O44" s="179"/>
      <c r="Q44" s="178"/>
      <c r="R44" s="179"/>
      <c r="S44" s="178"/>
      <c r="T44" s="179"/>
      <c r="V44" s="178"/>
      <c r="W44" s="179"/>
      <c r="X44" s="178"/>
      <c r="Y44" s="179"/>
      <c r="AA44" s="178"/>
      <c r="AB44" s="179"/>
      <c r="AC44" s="178"/>
      <c r="AD44" s="179"/>
    </row>
    <row r="45" spans="2:30" ht="12.75">
      <c r="B45" s="178"/>
      <c r="C45" s="179"/>
      <c r="D45" s="178"/>
      <c r="E45" s="179"/>
      <c r="G45" s="178"/>
      <c r="H45" s="179"/>
      <c r="I45" s="178"/>
      <c r="J45" s="179"/>
      <c r="L45" s="178"/>
      <c r="M45" s="179"/>
      <c r="N45" s="178"/>
      <c r="O45" s="179"/>
      <c r="Q45" s="178"/>
      <c r="R45" s="179"/>
      <c r="S45" s="178"/>
      <c r="T45" s="179"/>
      <c r="V45" s="178"/>
      <c r="W45" s="179"/>
      <c r="X45" s="178"/>
      <c r="Y45" s="179"/>
      <c r="AA45" s="178"/>
      <c r="AB45" s="179"/>
      <c r="AC45" s="178"/>
      <c r="AD45" s="179"/>
    </row>
    <row r="46" spans="2:30" ht="12.75">
      <c r="B46" s="178"/>
      <c r="C46" s="179"/>
      <c r="D46" s="178"/>
      <c r="E46" s="179"/>
      <c r="G46" s="178"/>
      <c r="H46" s="179"/>
      <c r="I46" s="178"/>
      <c r="J46" s="179"/>
      <c r="L46" s="178"/>
      <c r="M46" s="179"/>
      <c r="N46" s="178"/>
      <c r="O46" s="179"/>
      <c r="Q46" s="178"/>
      <c r="R46" s="179"/>
      <c r="S46" s="178"/>
      <c r="T46" s="179"/>
      <c r="V46" s="178"/>
      <c r="W46" s="179"/>
      <c r="X46" s="178"/>
      <c r="Y46" s="179"/>
      <c r="AA46" s="178"/>
      <c r="AB46" s="179"/>
      <c r="AC46" s="178"/>
      <c r="AD46" s="179"/>
    </row>
    <row r="47" spans="2:30" ht="12.75">
      <c r="B47" s="178"/>
      <c r="C47" s="179"/>
      <c r="D47" s="178"/>
      <c r="E47" s="179"/>
      <c r="G47" s="178"/>
      <c r="H47" s="179"/>
      <c r="I47" s="178"/>
      <c r="J47" s="179"/>
      <c r="L47" s="178"/>
      <c r="M47" s="179"/>
      <c r="N47" s="178"/>
      <c r="O47" s="179"/>
      <c r="Q47" s="178"/>
      <c r="R47" s="179"/>
      <c r="S47" s="178"/>
      <c r="T47" s="179"/>
      <c r="V47" s="178"/>
      <c r="W47" s="179"/>
      <c r="X47" s="178"/>
      <c r="Y47" s="179"/>
      <c r="AA47" s="178"/>
      <c r="AB47" s="179"/>
      <c r="AC47" s="178"/>
      <c r="AD47" s="179"/>
    </row>
    <row r="48" spans="2:30" ht="12.75">
      <c r="B48" s="178"/>
      <c r="C48" s="179"/>
      <c r="D48" s="178"/>
      <c r="E48" s="179"/>
      <c r="G48" s="178"/>
      <c r="H48" s="179"/>
      <c r="I48" s="178"/>
      <c r="J48" s="179"/>
      <c r="L48" s="178"/>
      <c r="M48" s="179"/>
      <c r="N48" s="178"/>
      <c r="O48" s="179"/>
      <c r="Q48" s="178"/>
      <c r="R48" s="179"/>
      <c r="S48" s="178"/>
      <c r="T48" s="179"/>
      <c r="V48" s="178"/>
      <c r="W48" s="179"/>
      <c r="X48" s="178"/>
      <c r="Y48" s="179"/>
      <c r="AA48" s="178"/>
      <c r="AB48" s="179"/>
      <c r="AC48" s="178"/>
      <c r="AD48" s="179"/>
    </row>
    <row r="49" spans="2:30" ht="12.75">
      <c r="B49" s="178"/>
      <c r="C49" s="179"/>
      <c r="D49" s="178"/>
      <c r="E49" s="179"/>
      <c r="G49" s="178"/>
      <c r="H49" s="179"/>
      <c r="I49" s="178"/>
      <c r="J49" s="179"/>
      <c r="L49" s="178"/>
      <c r="M49" s="179"/>
      <c r="N49" s="178"/>
      <c r="O49" s="179"/>
      <c r="Q49" s="178"/>
      <c r="R49" s="179"/>
      <c r="S49" s="178"/>
      <c r="T49" s="179"/>
      <c r="V49" s="178"/>
      <c r="W49" s="179"/>
      <c r="X49" s="178"/>
      <c r="Y49" s="179"/>
      <c r="AA49" s="178"/>
      <c r="AB49" s="179"/>
      <c r="AC49" s="178"/>
      <c r="AD49" s="179"/>
    </row>
    <row r="50" spans="2:30" ht="12.75">
      <c r="B50" s="178"/>
      <c r="C50" s="179"/>
      <c r="D50" s="178"/>
      <c r="E50" s="179"/>
      <c r="G50" s="178"/>
      <c r="H50" s="179"/>
      <c r="I50" s="178"/>
      <c r="J50" s="179"/>
      <c r="L50" s="178"/>
      <c r="M50" s="179"/>
      <c r="N50" s="178"/>
      <c r="O50" s="179"/>
      <c r="Q50" s="178"/>
      <c r="R50" s="179"/>
      <c r="S50" s="178"/>
      <c r="T50" s="179"/>
      <c r="V50" s="178"/>
      <c r="W50" s="179"/>
      <c r="X50" s="178"/>
      <c r="Y50" s="179"/>
      <c r="AA50" s="178"/>
      <c r="AB50" s="179"/>
      <c r="AC50" s="178"/>
      <c r="AD50" s="179"/>
    </row>
    <row r="51" spans="2:30" ht="12.75">
      <c r="B51" s="178"/>
      <c r="C51" s="179"/>
      <c r="D51" s="178"/>
      <c r="E51" s="179"/>
      <c r="G51" s="178"/>
      <c r="H51" s="179"/>
      <c r="I51" s="178"/>
      <c r="J51" s="179"/>
      <c r="L51" s="178"/>
      <c r="M51" s="179"/>
      <c r="N51" s="178"/>
      <c r="O51" s="179"/>
      <c r="Q51" s="178"/>
      <c r="R51" s="179"/>
      <c r="S51" s="178"/>
      <c r="T51" s="179"/>
      <c r="V51" s="178"/>
      <c r="W51" s="179"/>
      <c r="X51" s="178"/>
      <c r="Y51" s="179"/>
      <c r="AA51" s="178"/>
      <c r="AB51" s="179"/>
      <c r="AC51" s="178"/>
      <c r="AD51" s="179"/>
    </row>
    <row r="52" spans="2:30" ht="12.75">
      <c r="B52" s="178"/>
      <c r="C52" s="179"/>
      <c r="D52" s="178"/>
      <c r="E52" s="179"/>
      <c r="G52" s="178"/>
      <c r="H52" s="179"/>
      <c r="I52" s="178"/>
      <c r="J52" s="179"/>
      <c r="L52" s="178"/>
      <c r="M52" s="179"/>
      <c r="N52" s="178"/>
      <c r="O52" s="179"/>
      <c r="Q52" s="178"/>
      <c r="R52" s="179"/>
      <c r="S52" s="178"/>
      <c r="T52" s="179"/>
      <c r="V52" s="178"/>
      <c r="W52" s="179"/>
      <c r="X52" s="178"/>
      <c r="Y52" s="179"/>
      <c r="AA52" s="178"/>
      <c r="AB52" s="179"/>
      <c r="AC52" s="178"/>
      <c r="AD52" s="179"/>
    </row>
    <row r="53" spans="2:30" ht="13.5" thickBot="1">
      <c r="B53" s="180"/>
      <c r="C53" s="181"/>
      <c r="D53" s="180"/>
      <c r="E53" s="181"/>
      <c r="G53" s="180"/>
      <c r="H53" s="181"/>
      <c r="I53" s="180"/>
      <c r="J53" s="181"/>
      <c r="L53" s="180"/>
      <c r="M53" s="181"/>
      <c r="N53" s="180"/>
      <c r="O53" s="181"/>
      <c r="Q53" s="180"/>
      <c r="R53" s="181"/>
      <c r="S53" s="180"/>
      <c r="T53" s="181"/>
      <c r="V53" s="180"/>
      <c r="W53" s="181"/>
      <c r="X53" s="180"/>
      <c r="Y53" s="181"/>
      <c r="AA53" s="180"/>
      <c r="AB53" s="181"/>
      <c r="AC53" s="180"/>
      <c r="AD53" s="181"/>
    </row>
    <row r="55" spans="2:21" s="182" customFormat="1" ht="10.5">
      <c r="B55" s="182" t="s">
        <v>44</v>
      </c>
      <c r="F55" s="182" t="s">
        <v>45</v>
      </c>
      <c r="J55" s="182" t="s">
        <v>14</v>
      </c>
      <c r="K55" s="182" t="s">
        <v>46</v>
      </c>
      <c r="P55" s="182" t="s">
        <v>47</v>
      </c>
      <c r="U55" s="182" t="s">
        <v>49</v>
      </c>
    </row>
    <row r="57" spans="2:25" s="183" customFormat="1" ht="15" customHeight="1">
      <c r="B57" s="183" t="s">
        <v>37</v>
      </c>
      <c r="L57" s="183" t="s">
        <v>38</v>
      </c>
      <c r="T57" s="183" t="s">
        <v>41</v>
      </c>
      <c r="Y57" s="183" t="s">
        <v>43</v>
      </c>
    </row>
    <row r="58" spans="2:26" s="184" customFormat="1" ht="15" customHeight="1" thickBot="1">
      <c r="B58" s="184" t="s">
        <v>14</v>
      </c>
      <c r="D58" s="184" t="s">
        <v>39</v>
      </c>
      <c r="L58" s="184" t="s">
        <v>40</v>
      </c>
      <c r="T58" s="184" t="s">
        <v>42</v>
      </c>
      <c r="Y58" s="184" t="s">
        <v>14</v>
      </c>
      <c r="Z58" s="184" t="s">
        <v>10</v>
      </c>
    </row>
    <row r="59" spans="2:14" ht="15" customHeight="1" thickBot="1">
      <c r="B59" s="185" t="s">
        <v>14</v>
      </c>
      <c r="C59" s="186" t="s">
        <v>23</v>
      </c>
      <c r="D59" s="187"/>
      <c r="E59" s="188"/>
      <c r="F59" s="188"/>
      <c r="G59" s="188"/>
      <c r="H59" s="189"/>
      <c r="M59" s="186" t="s">
        <v>23</v>
      </c>
      <c r="N59" s="166"/>
    </row>
    <row r="60" spans="2:14" ht="15" customHeight="1" thickBot="1">
      <c r="B60" s="185" t="s">
        <v>14</v>
      </c>
      <c r="C60" s="190" t="s">
        <v>24</v>
      </c>
      <c r="D60" s="191"/>
      <c r="E60" s="192"/>
      <c r="F60" s="192"/>
      <c r="G60" s="192"/>
      <c r="H60" s="193"/>
      <c r="M60" s="190" t="s">
        <v>24</v>
      </c>
      <c r="N60" s="194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B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0" width="2.8515625" style="0" customWidth="1"/>
  </cols>
  <sheetData>
    <row r="1" spans="2:15" ht="12.75">
      <c r="B1">
        <v>3</v>
      </c>
      <c r="O1" s="39" t="s">
        <v>36</v>
      </c>
    </row>
    <row r="2" ht="13.5" thickBot="1"/>
    <row r="3" spans="2:30" s="67" customFormat="1" ht="13.5" thickBot="1">
      <c r="B3" s="65" t="s">
        <v>30</v>
      </c>
      <c r="C3" s="66"/>
      <c r="D3" s="66"/>
      <c r="E3" s="66"/>
      <c r="F3" s="155">
        <f>(Hlášenka!AC3)</f>
        <v>0</v>
      </c>
      <c r="G3" s="66"/>
      <c r="H3" s="66"/>
      <c r="I3" s="66"/>
      <c r="J3" s="66"/>
      <c r="K3" s="66"/>
      <c r="L3" s="66"/>
      <c r="M3" s="66"/>
      <c r="N3" s="66" t="s">
        <v>31</v>
      </c>
      <c r="O3" s="66"/>
      <c r="P3" s="66"/>
      <c r="Q3" s="70">
        <f>(Hlášenka!AC7)</f>
        <v>0</v>
      </c>
      <c r="R3" s="66"/>
      <c r="S3" s="66"/>
      <c r="T3" s="66"/>
      <c r="U3" s="66"/>
      <c r="V3" s="66"/>
      <c r="W3" s="66" t="s">
        <v>19</v>
      </c>
      <c r="X3" s="66"/>
      <c r="Y3" s="66"/>
      <c r="Z3" s="289">
        <f>(Hlášenka!AC5)</f>
        <v>0</v>
      </c>
      <c r="AA3" s="290"/>
      <c r="AB3" s="290"/>
      <c r="AC3" s="290"/>
      <c r="AD3" s="291"/>
    </row>
    <row r="4" spans="2:30" s="25" customFormat="1" ht="12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0" ht="3.75" customHeigh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</row>
    <row r="6" spans="2:30" s="25" customFormat="1" ht="11.25">
      <c r="B6" s="41" t="s">
        <v>28</v>
      </c>
      <c r="C6" s="42"/>
      <c r="D6" s="42"/>
      <c r="E6" s="68">
        <f>(Hlášenka!D3)</f>
        <v>0</v>
      </c>
      <c r="F6" s="42"/>
      <c r="G6" s="42"/>
      <c r="H6" s="42"/>
      <c r="I6" s="42"/>
      <c r="J6" s="42"/>
      <c r="K6" s="42"/>
      <c r="L6" s="42"/>
      <c r="M6" s="42"/>
      <c r="N6" s="162" t="s">
        <v>29</v>
      </c>
      <c r="O6" s="162"/>
      <c r="P6" s="162"/>
      <c r="Q6" s="162"/>
      <c r="R6" s="169">
        <f>(Hlášenka!AC33)</f>
        <v>0</v>
      </c>
      <c r="S6" s="162"/>
      <c r="T6" s="162"/>
      <c r="U6" s="162"/>
      <c r="V6" s="169">
        <f>(Hlášenka!AD33)</f>
        <v>0</v>
      </c>
      <c r="W6" s="162"/>
      <c r="X6" s="162"/>
      <c r="Y6" s="42"/>
      <c r="Z6" s="42"/>
      <c r="AA6" s="42"/>
      <c r="AB6" s="42"/>
      <c r="AC6" s="42"/>
      <c r="AD6" s="43"/>
    </row>
    <row r="7" spans="2:30" s="25" customFormat="1" ht="11.2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2:30" s="25" customFormat="1" ht="11.25">
      <c r="B8" s="41" t="s">
        <v>27</v>
      </c>
      <c r="C8" s="42"/>
      <c r="D8" s="42"/>
      <c r="E8" s="68">
        <f>(Hlášenka!C32)</f>
        <v>0</v>
      </c>
      <c r="F8" s="42"/>
      <c r="G8" s="42"/>
      <c r="H8" s="42"/>
      <c r="I8" s="42"/>
      <c r="J8" s="42"/>
      <c r="K8" s="42"/>
      <c r="L8" s="42"/>
      <c r="M8" s="42"/>
      <c r="N8" s="42" t="s">
        <v>32</v>
      </c>
      <c r="O8" s="42"/>
      <c r="P8" s="42"/>
      <c r="Q8" s="68" t="s">
        <v>14</v>
      </c>
      <c r="R8" s="68">
        <f>(Hlášenka!C33)</f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</row>
    <row r="9" spans="2:30" s="25" customFormat="1" ht="11.25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</row>
    <row r="10" spans="2:30" s="25" customFormat="1" ht="11.25">
      <c r="B10" s="41" t="s">
        <v>27</v>
      </c>
      <c r="C10" s="42"/>
      <c r="D10" s="42"/>
      <c r="E10" s="68">
        <f>(Hlášenka!E32)</f>
        <v>0</v>
      </c>
      <c r="F10" s="42"/>
      <c r="G10" s="42"/>
      <c r="H10" s="42"/>
      <c r="I10" s="42"/>
      <c r="J10" s="42"/>
      <c r="K10" s="42"/>
      <c r="L10" s="42"/>
      <c r="M10" s="42"/>
      <c r="N10" s="42" t="s">
        <v>33</v>
      </c>
      <c r="O10" s="42"/>
      <c r="P10" s="42"/>
      <c r="Q10" s="68" t="s">
        <v>14</v>
      </c>
      <c r="R10" s="68">
        <f>(Hlášenka!E33)</f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3.7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7.5" customHeight="1" thickBot="1"/>
    <row r="13" spans="2:30" s="25" customFormat="1" ht="12" thickBot="1">
      <c r="B13" s="44" t="s">
        <v>25</v>
      </c>
      <c r="C13" s="40"/>
      <c r="D13" s="44" t="s">
        <v>26</v>
      </c>
      <c r="E13" s="40"/>
      <c r="G13" s="44" t="s">
        <v>25</v>
      </c>
      <c r="H13" s="40"/>
      <c r="I13" s="44" t="s">
        <v>26</v>
      </c>
      <c r="J13" s="40"/>
      <c r="L13" s="44" t="s">
        <v>25</v>
      </c>
      <c r="M13" s="40"/>
      <c r="N13" s="44" t="s">
        <v>26</v>
      </c>
      <c r="O13" s="40"/>
      <c r="Q13" s="44" t="s">
        <v>25</v>
      </c>
      <c r="R13" s="40"/>
      <c r="S13" s="44" t="s">
        <v>26</v>
      </c>
      <c r="T13" s="40"/>
      <c r="V13" s="44" t="s">
        <v>25</v>
      </c>
      <c r="W13" s="40"/>
      <c r="X13" s="44" t="s">
        <v>26</v>
      </c>
      <c r="Y13" s="40"/>
      <c r="AA13" s="44" t="s">
        <v>25</v>
      </c>
      <c r="AB13" s="40"/>
      <c r="AC13" s="44" t="s">
        <v>26</v>
      </c>
      <c r="AD13" s="40"/>
    </row>
    <row r="14" spans="2:30" ht="12.75">
      <c r="B14" s="46"/>
      <c r="C14" s="47"/>
      <c r="D14" s="46"/>
      <c r="E14" s="47"/>
      <c r="G14" s="46"/>
      <c r="H14" s="47"/>
      <c r="I14" s="46"/>
      <c r="J14" s="47"/>
      <c r="L14" s="46"/>
      <c r="M14" s="47"/>
      <c r="N14" s="46"/>
      <c r="O14" s="47"/>
      <c r="Q14" s="46"/>
      <c r="R14" s="47"/>
      <c r="S14" s="46"/>
      <c r="T14" s="47"/>
      <c r="V14" s="46"/>
      <c r="W14" s="47"/>
      <c r="X14" s="46"/>
      <c r="Y14" s="47"/>
      <c r="AA14" s="46"/>
      <c r="AB14" s="47"/>
      <c r="AC14" s="46"/>
      <c r="AD14" s="47"/>
    </row>
    <row r="15" spans="2:30" ht="12.75">
      <c r="B15" s="63"/>
      <c r="C15" s="64"/>
      <c r="D15" s="63"/>
      <c r="E15" s="64"/>
      <c r="G15" s="63"/>
      <c r="H15" s="64"/>
      <c r="I15" s="63"/>
      <c r="J15" s="64"/>
      <c r="L15" s="63"/>
      <c r="M15" s="64"/>
      <c r="N15" s="63"/>
      <c r="O15" s="64"/>
      <c r="Q15" s="63"/>
      <c r="R15" s="64"/>
      <c r="S15" s="63"/>
      <c r="T15" s="64"/>
      <c r="V15" s="63"/>
      <c r="W15" s="64"/>
      <c r="X15" s="63"/>
      <c r="Y15" s="64"/>
      <c r="AA15" s="63"/>
      <c r="AB15" s="64"/>
      <c r="AC15" s="63"/>
      <c r="AD15" s="64"/>
    </row>
    <row r="16" spans="2:30" ht="12.75">
      <c r="B16" s="63"/>
      <c r="C16" s="64"/>
      <c r="D16" s="63"/>
      <c r="E16" s="64"/>
      <c r="G16" s="63"/>
      <c r="H16" s="64"/>
      <c r="I16" s="63"/>
      <c r="J16" s="64"/>
      <c r="L16" s="63"/>
      <c r="M16" s="64"/>
      <c r="N16" s="63"/>
      <c r="O16" s="64"/>
      <c r="Q16" s="63"/>
      <c r="R16" s="64"/>
      <c r="S16" s="63"/>
      <c r="T16" s="64"/>
      <c r="V16" s="63"/>
      <c r="W16" s="64"/>
      <c r="X16" s="63"/>
      <c r="Y16" s="64"/>
      <c r="AA16" s="63"/>
      <c r="AB16" s="64"/>
      <c r="AC16" s="63"/>
      <c r="AD16" s="64"/>
    </row>
    <row r="17" spans="2:30" ht="12.75">
      <c r="B17" s="63"/>
      <c r="C17" s="64"/>
      <c r="D17" s="63"/>
      <c r="E17" s="64"/>
      <c r="G17" s="63"/>
      <c r="H17" s="64"/>
      <c r="I17" s="63"/>
      <c r="J17" s="64"/>
      <c r="L17" s="63"/>
      <c r="M17" s="64"/>
      <c r="N17" s="63"/>
      <c r="O17" s="64"/>
      <c r="Q17" s="63"/>
      <c r="R17" s="64"/>
      <c r="S17" s="63"/>
      <c r="T17" s="64"/>
      <c r="V17" s="63"/>
      <c r="W17" s="64"/>
      <c r="X17" s="63"/>
      <c r="Y17" s="64"/>
      <c r="AA17" s="63"/>
      <c r="AB17" s="64"/>
      <c r="AC17" s="63"/>
      <c r="AD17" s="64"/>
    </row>
    <row r="18" spans="2:30" ht="12.75">
      <c r="B18" s="63"/>
      <c r="C18" s="64"/>
      <c r="D18" s="63"/>
      <c r="E18" s="64"/>
      <c r="G18" s="63"/>
      <c r="H18" s="64"/>
      <c r="I18" s="63"/>
      <c r="J18" s="64"/>
      <c r="L18" s="63"/>
      <c r="M18" s="64"/>
      <c r="N18" s="63"/>
      <c r="O18" s="64"/>
      <c r="Q18" s="63"/>
      <c r="R18" s="64"/>
      <c r="S18" s="63"/>
      <c r="T18" s="64"/>
      <c r="V18" s="63"/>
      <c r="W18" s="64"/>
      <c r="X18" s="63"/>
      <c r="Y18" s="64"/>
      <c r="AA18" s="63"/>
      <c r="AB18" s="64"/>
      <c r="AC18" s="63"/>
      <c r="AD18" s="64"/>
    </row>
    <row r="19" spans="2:30" ht="12.75">
      <c r="B19" s="63"/>
      <c r="C19" s="64"/>
      <c r="D19" s="63"/>
      <c r="E19" s="64"/>
      <c r="G19" s="63"/>
      <c r="H19" s="64"/>
      <c r="I19" s="63"/>
      <c r="J19" s="64"/>
      <c r="L19" s="63"/>
      <c r="M19" s="64"/>
      <c r="N19" s="63"/>
      <c r="O19" s="64"/>
      <c r="Q19" s="63"/>
      <c r="R19" s="64"/>
      <c r="S19" s="63"/>
      <c r="T19" s="64"/>
      <c r="V19" s="63"/>
      <c r="W19" s="64"/>
      <c r="X19" s="63"/>
      <c r="Y19" s="64"/>
      <c r="AA19" s="63"/>
      <c r="AB19" s="64"/>
      <c r="AC19" s="63"/>
      <c r="AD19" s="64"/>
    </row>
    <row r="20" spans="2:30" ht="12.75">
      <c r="B20" s="63"/>
      <c r="C20" s="64"/>
      <c r="D20" s="63"/>
      <c r="E20" s="64"/>
      <c r="G20" s="63"/>
      <c r="H20" s="64"/>
      <c r="I20" s="63"/>
      <c r="J20" s="64"/>
      <c r="L20" s="63"/>
      <c r="M20" s="64"/>
      <c r="N20" s="63"/>
      <c r="O20" s="64"/>
      <c r="Q20" s="63"/>
      <c r="R20" s="64"/>
      <c r="S20" s="63"/>
      <c r="T20" s="64"/>
      <c r="V20" s="63"/>
      <c r="W20" s="64"/>
      <c r="X20" s="63"/>
      <c r="Y20" s="64"/>
      <c r="AA20" s="63"/>
      <c r="AB20" s="64"/>
      <c r="AC20" s="63"/>
      <c r="AD20" s="64"/>
    </row>
    <row r="21" spans="2:30" ht="12.75">
      <c r="B21" s="63"/>
      <c r="C21" s="64"/>
      <c r="D21" s="63"/>
      <c r="E21" s="64"/>
      <c r="G21" s="63"/>
      <c r="H21" s="64"/>
      <c r="I21" s="63"/>
      <c r="J21" s="64"/>
      <c r="L21" s="63"/>
      <c r="M21" s="64"/>
      <c r="N21" s="63"/>
      <c r="O21" s="64"/>
      <c r="Q21" s="63"/>
      <c r="R21" s="64"/>
      <c r="S21" s="63"/>
      <c r="T21" s="64"/>
      <c r="V21" s="63"/>
      <c r="W21" s="64"/>
      <c r="X21" s="63"/>
      <c r="Y21" s="64"/>
      <c r="AA21" s="63"/>
      <c r="AB21" s="64"/>
      <c r="AC21" s="63"/>
      <c r="AD21" s="64"/>
    </row>
    <row r="22" spans="2:30" ht="12.75">
      <c r="B22" s="63"/>
      <c r="C22" s="64"/>
      <c r="D22" s="63"/>
      <c r="E22" s="64"/>
      <c r="G22" s="63"/>
      <c r="H22" s="64"/>
      <c r="I22" s="63"/>
      <c r="J22" s="64"/>
      <c r="L22" s="63"/>
      <c r="M22" s="64"/>
      <c r="N22" s="63"/>
      <c r="O22" s="64"/>
      <c r="Q22" s="63"/>
      <c r="R22" s="64"/>
      <c r="S22" s="63"/>
      <c r="T22" s="64"/>
      <c r="V22" s="63"/>
      <c r="W22" s="64"/>
      <c r="X22" s="63"/>
      <c r="Y22" s="64"/>
      <c r="AA22" s="63"/>
      <c r="AB22" s="64"/>
      <c r="AC22" s="63"/>
      <c r="AD22" s="64"/>
    </row>
    <row r="23" spans="2:30" ht="12.75">
      <c r="B23" s="63"/>
      <c r="C23" s="64"/>
      <c r="D23" s="63"/>
      <c r="E23" s="64"/>
      <c r="G23" s="63"/>
      <c r="H23" s="64"/>
      <c r="I23" s="63"/>
      <c r="J23" s="64"/>
      <c r="L23" s="63"/>
      <c r="M23" s="64"/>
      <c r="N23" s="63"/>
      <c r="O23" s="64"/>
      <c r="Q23" s="63"/>
      <c r="R23" s="64"/>
      <c r="S23" s="63"/>
      <c r="T23" s="64"/>
      <c r="V23" s="63"/>
      <c r="W23" s="64"/>
      <c r="X23" s="63"/>
      <c r="Y23" s="64"/>
      <c r="AA23" s="63"/>
      <c r="AB23" s="64"/>
      <c r="AC23" s="63"/>
      <c r="AD23" s="64"/>
    </row>
    <row r="24" spans="2:30" ht="12.75">
      <c r="B24" s="63"/>
      <c r="C24" s="64"/>
      <c r="D24" s="63"/>
      <c r="E24" s="64"/>
      <c r="G24" s="63"/>
      <c r="H24" s="64"/>
      <c r="I24" s="63"/>
      <c r="J24" s="64"/>
      <c r="L24" s="63"/>
      <c r="M24" s="64"/>
      <c r="N24" s="63"/>
      <c r="O24" s="64"/>
      <c r="Q24" s="63"/>
      <c r="R24" s="64"/>
      <c r="S24" s="63"/>
      <c r="T24" s="64"/>
      <c r="V24" s="63"/>
      <c r="W24" s="64"/>
      <c r="X24" s="63"/>
      <c r="Y24" s="64"/>
      <c r="AA24" s="63"/>
      <c r="AB24" s="64"/>
      <c r="AC24" s="63"/>
      <c r="AD24" s="64"/>
    </row>
    <row r="25" spans="2:30" ht="12.75">
      <c r="B25" s="63"/>
      <c r="C25" s="64"/>
      <c r="D25" s="63"/>
      <c r="E25" s="64"/>
      <c r="G25" s="63"/>
      <c r="H25" s="64"/>
      <c r="I25" s="63"/>
      <c r="J25" s="64"/>
      <c r="L25" s="63"/>
      <c r="M25" s="64"/>
      <c r="N25" s="63"/>
      <c r="O25" s="64"/>
      <c r="Q25" s="63"/>
      <c r="R25" s="64"/>
      <c r="S25" s="63"/>
      <c r="T25" s="64"/>
      <c r="V25" s="63"/>
      <c r="W25" s="64"/>
      <c r="X25" s="63"/>
      <c r="Y25" s="64"/>
      <c r="AA25" s="63"/>
      <c r="AB25" s="64"/>
      <c r="AC25" s="63"/>
      <c r="AD25" s="64"/>
    </row>
    <row r="26" spans="2:30" ht="12.75">
      <c r="B26" s="63"/>
      <c r="C26" s="64"/>
      <c r="D26" s="63"/>
      <c r="E26" s="64"/>
      <c r="G26" s="63"/>
      <c r="H26" s="64"/>
      <c r="I26" s="63"/>
      <c r="J26" s="64"/>
      <c r="L26" s="63"/>
      <c r="M26" s="64"/>
      <c r="N26" s="63"/>
      <c r="O26" s="64"/>
      <c r="Q26" s="63"/>
      <c r="R26" s="64"/>
      <c r="S26" s="63"/>
      <c r="T26" s="64"/>
      <c r="V26" s="63"/>
      <c r="W26" s="64"/>
      <c r="X26" s="63"/>
      <c r="Y26" s="64"/>
      <c r="AA26" s="63"/>
      <c r="AB26" s="64"/>
      <c r="AC26" s="63"/>
      <c r="AD26" s="64"/>
    </row>
    <row r="27" spans="2:30" ht="12.75">
      <c r="B27" s="63"/>
      <c r="C27" s="64"/>
      <c r="D27" s="63"/>
      <c r="E27" s="64"/>
      <c r="G27" s="63"/>
      <c r="H27" s="64"/>
      <c r="I27" s="63"/>
      <c r="J27" s="64"/>
      <c r="L27" s="63"/>
      <c r="M27" s="64"/>
      <c r="N27" s="63"/>
      <c r="O27" s="64"/>
      <c r="Q27" s="63"/>
      <c r="R27" s="64"/>
      <c r="S27" s="63"/>
      <c r="T27" s="64"/>
      <c r="V27" s="63"/>
      <c r="W27" s="64"/>
      <c r="X27" s="63"/>
      <c r="Y27" s="64"/>
      <c r="AA27" s="63"/>
      <c r="AB27" s="64"/>
      <c r="AC27" s="63"/>
      <c r="AD27" s="64"/>
    </row>
    <row r="28" spans="2:30" ht="12.75">
      <c r="B28" s="63"/>
      <c r="C28" s="64"/>
      <c r="D28" s="63"/>
      <c r="E28" s="64"/>
      <c r="G28" s="63"/>
      <c r="H28" s="64"/>
      <c r="I28" s="63"/>
      <c r="J28" s="64"/>
      <c r="L28" s="63"/>
      <c r="M28" s="64"/>
      <c r="N28" s="63"/>
      <c r="O28" s="64"/>
      <c r="Q28" s="63"/>
      <c r="R28" s="64"/>
      <c r="S28" s="63"/>
      <c r="T28" s="64"/>
      <c r="V28" s="63"/>
      <c r="W28" s="64"/>
      <c r="X28" s="63"/>
      <c r="Y28" s="64"/>
      <c r="AA28" s="63"/>
      <c r="AB28" s="64"/>
      <c r="AC28" s="63"/>
      <c r="AD28" s="64"/>
    </row>
    <row r="29" spans="2:30" ht="12.75">
      <c r="B29" s="63"/>
      <c r="C29" s="64"/>
      <c r="D29" s="63"/>
      <c r="E29" s="64"/>
      <c r="G29" s="63"/>
      <c r="H29" s="64"/>
      <c r="I29" s="63"/>
      <c r="J29" s="64"/>
      <c r="L29" s="63"/>
      <c r="M29" s="64"/>
      <c r="N29" s="63"/>
      <c r="O29" s="64"/>
      <c r="Q29" s="63"/>
      <c r="R29" s="64"/>
      <c r="S29" s="63"/>
      <c r="T29" s="64"/>
      <c r="V29" s="63"/>
      <c r="W29" s="64"/>
      <c r="X29" s="63"/>
      <c r="Y29" s="64"/>
      <c r="AA29" s="63"/>
      <c r="AB29" s="64"/>
      <c r="AC29" s="63"/>
      <c r="AD29" s="64"/>
    </row>
    <row r="30" spans="2:30" ht="12.75">
      <c r="B30" s="63"/>
      <c r="C30" s="64"/>
      <c r="D30" s="63"/>
      <c r="E30" s="64"/>
      <c r="G30" s="63"/>
      <c r="H30" s="64"/>
      <c r="I30" s="63"/>
      <c r="J30" s="64"/>
      <c r="L30" s="63"/>
      <c r="M30" s="64"/>
      <c r="N30" s="63"/>
      <c r="O30" s="64"/>
      <c r="Q30" s="63"/>
      <c r="R30" s="64"/>
      <c r="S30" s="63"/>
      <c r="T30" s="64"/>
      <c r="V30" s="63"/>
      <c r="W30" s="64"/>
      <c r="X30" s="63"/>
      <c r="Y30" s="64"/>
      <c r="AA30" s="63"/>
      <c r="AB30" s="64"/>
      <c r="AC30" s="63"/>
      <c r="AD30" s="64"/>
    </row>
    <row r="31" spans="2:30" ht="12.75">
      <c r="B31" s="63"/>
      <c r="C31" s="64"/>
      <c r="D31" s="63"/>
      <c r="E31" s="64"/>
      <c r="G31" s="63"/>
      <c r="H31" s="64"/>
      <c r="I31" s="63"/>
      <c r="J31" s="64"/>
      <c r="L31" s="63"/>
      <c r="M31" s="64"/>
      <c r="N31" s="63"/>
      <c r="O31" s="64"/>
      <c r="Q31" s="63"/>
      <c r="R31" s="64"/>
      <c r="S31" s="63"/>
      <c r="T31" s="64"/>
      <c r="V31" s="63"/>
      <c r="W31" s="64"/>
      <c r="X31" s="63"/>
      <c r="Y31" s="64"/>
      <c r="AA31" s="63"/>
      <c r="AB31" s="64"/>
      <c r="AC31" s="63"/>
      <c r="AD31" s="64"/>
    </row>
    <row r="32" spans="2:30" ht="12.75">
      <c r="B32" s="63"/>
      <c r="C32" s="64"/>
      <c r="D32" s="63"/>
      <c r="E32" s="64"/>
      <c r="G32" s="63"/>
      <c r="H32" s="64"/>
      <c r="I32" s="63"/>
      <c r="J32" s="64"/>
      <c r="L32" s="63"/>
      <c r="M32" s="64"/>
      <c r="N32" s="63"/>
      <c r="O32" s="64"/>
      <c r="Q32" s="63"/>
      <c r="R32" s="64"/>
      <c r="S32" s="63"/>
      <c r="T32" s="64"/>
      <c r="V32" s="63"/>
      <c r="W32" s="64"/>
      <c r="X32" s="63"/>
      <c r="Y32" s="64"/>
      <c r="AA32" s="63"/>
      <c r="AB32" s="64"/>
      <c r="AC32" s="63"/>
      <c r="AD32" s="64"/>
    </row>
    <row r="33" spans="2:30" ht="12.75">
      <c r="B33" s="63"/>
      <c r="C33" s="64"/>
      <c r="D33" s="63"/>
      <c r="E33" s="64"/>
      <c r="G33" s="63"/>
      <c r="H33" s="64"/>
      <c r="I33" s="63"/>
      <c r="J33" s="64"/>
      <c r="L33" s="63"/>
      <c r="M33" s="64"/>
      <c r="N33" s="63"/>
      <c r="O33" s="64"/>
      <c r="Q33" s="63"/>
      <c r="R33" s="64"/>
      <c r="S33" s="63"/>
      <c r="T33" s="64"/>
      <c r="V33" s="63"/>
      <c r="W33" s="64"/>
      <c r="X33" s="63"/>
      <c r="Y33" s="64"/>
      <c r="AA33" s="63"/>
      <c r="AB33" s="64"/>
      <c r="AC33" s="63"/>
      <c r="AD33" s="64"/>
    </row>
    <row r="34" spans="2:30" ht="12.75">
      <c r="B34" s="63"/>
      <c r="C34" s="64"/>
      <c r="D34" s="63"/>
      <c r="E34" s="64"/>
      <c r="G34" s="63"/>
      <c r="H34" s="64"/>
      <c r="I34" s="63"/>
      <c r="J34" s="64"/>
      <c r="L34" s="63"/>
      <c r="M34" s="64"/>
      <c r="N34" s="63"/>
      <c r="O34" s="64"/>
      <c r="Q34" s="63"/>
      <c r="R34" s="64"/>
      <c r="S34" s="63"/>
      <c r="T34" s="64"/>
      <c r="V34" s="63"/>
      <c r="W34" s="64"/>
      <c r="X34" s="63"/>
      <c r="Y34" s="64"/>
      <c r="AA34" s="63"/>
      <c r="AB34" s="64"/>
      <c r="AC34" s="63"/>
      <c r="AD34" s="64"/>
    </row>
    <row r="35" spans="2:30" ht="12.75">
      <c r="B35" s="63"/>
      <c r="C35" s="64"/>
      <c r="D35" s="63"/>
      <c r="E35" s="64"/>
      <c r="G35" s="63"/>
      <c r="H35" s="64"/>
      <c r="I35" s="63"/>
      <c r="J35" s="64"/>
      <c r="L35" s="63"/>
      <c r="M35" s="64"/>
      <c r="N35" s="63"/>
      <c r="O35" s="64"/>
      <c r="Q35" s="63"/>
      <c r="R35" s="64"/>
      <c r="S35" s="63"/>
      <c r="T35" s="64"/>
      <c r="V35" s="63"/>
      <c r="W35" s="64"/>
      <c r="X35" s="63"/>
      <c r="Y35" s="64"/>
      <c r="AA35" s="63"/>
      <c r="AB35" s="64"/>
      <c r="AC35" s="63"/>
      <c r="AD35" s="64"/>
    </row>
    <row r="36" spans="2:30" ht="12.75">
      <c r="B36" s="63"/>
      <c r="C36" s="64"/>
      <c r="D36" s="63"/>
      <c r="E36" s="64"/>
      <c r="G36" s="63"/>
      <c r="H36" s="64"/>
      <c r="I36" s="63"/>
      <c r="J36" s="64"/>
      <c r="L36" s="63"/>
      <c r="M36" s="64"/>
      <c r="N36" s="63"/>
      <c r="O36" s="64"/>
      <c r="Q36" s="63"/>
      <c r="R36" s="64"/>
      <c r="S36" s="63"/>
      <c r="T36" s="64"/>
      <c r="V36" s="63"/>
      <c r="W36" s="64"/>
      <c r="X36" s="63"/>
      <c r="Y36" s="64"/>
      <c r="AA36" s="63"/>
      <c r="AB36" s="64"/>
      <c r="AC36" s="63"/>
      <c r="AD36" s="64"/>
    </row>
    <row r="37" spans="2:30" ht="12.75">
      <c r="B37" s="63"/>
      <c r="C37" s="64"/>
      <c r="D37" s="63"/>
      <c r="E37" s="64"/>
      <c r="G37" s="63"/>
      <c r="H37" s="64"/>
      <c r="I37" s="63"/>
      <c r="J37" s="64"/>
      <c r="L37" s="63"/>
      <c r="M37" s="64"/>
      <c r="N37" s="63"/>
      <c r="O37" s="64"/>
      <c r="Q37" s="63"/>
      <c r="R37" s="64"/>
      <c r="S37" s="63"/>
      <c r="T37" s="64"/>
      <c r="V37" s="63"/>
      <c r="W37" s="64"/>
      <c r="X37" s="63"/>
      <c r="Y37" s="64"/>
      <c r="AA37" s="63"/>
      <c r="AB37" s="64"/>
      <c r="AC37" s="63"/>
      <c r="AD37" s="64"/>
    </row>
    <row r="38" spans="2:30" ht="12.75">
      <c r="B38" s="63"/>
      <c r="C38" s="64"/>
      <c r="D38" s="63"/>
      <c r="E38" s="64"/>
      <c r="G38" s="63"/>
      <c r="H38" s="64"/>
      <c r="I38" s="63"/>
      <c r="J38" s="64"/>
      <c r="L38" s="63"/>
      <c r="M38" s="64"/>
      <c r="N38" s="63"/>
      <c r="O38" s="64"/>
      <c r="Q38" s="63"/>
      <c r="R38" s="64"/>
      <c r="S38" s="63"/>
      <c r="T38" s="64"/>
      <c r="V38" s="63"/>
      <c r="W38" s="64"/>
      <c r="X38" s="63"/>
      <c r="Y38" s="64"/>
      <c r="AA38" s="63"/>
      <c r="AB38" s="64"/>
      <c r="AC38" s="63"/>
      <c r="AD38" s="64"/>
    </row>
    <row r="39" spans="2:30" ht="12.75">
      <c r="B39" s="63"/>
      <c r="C39" s="64"/>
      <c r="D39" s="63"/>
      <c r="E39" s="64"/>
      <c r="G39" s="63"/>
      <c r="H39" s="64"/>
      <c r="I39" s="63"/>
      <c r="J39" s="64"/>
      <c r="L39" s="63"/>
      <c r="M39" s="64"/>
      <c r="N39" s="63"/>
      <c r="O39" s="64"/>
      <c r="Q39" s="63"/>
      <c r="R39" s="64"/>
      <c r="S39" s="63"/>
      <c r="T39" s="64"/>
      <c r="V39" s="63"/>
      <c r="W39" s="64"/>
      <c r="X39" s="63"/>
      <c r="Y39" s="64"/>
      <c r="AA39" s="63"/>
      <c r="AB39" s="64"/>
      <c r="AC39" s="63"/>
      <c r="AD39" s="64"/>
    </row>
    <row r="40" spans="2:30" ht="12.75">
      <c r="B40" s="63"/>
      <c r="C40" s="64"/>
      <c r="D40" s="63"/>
      <c r="E40" s="64"/>
      <c r="G40" s="63"/>
      <c r="H40" s="64"/>
      <c r="I40" s="63"/>
      <c r="J40" s="64"/>
      <c r="L40" s="63"/>
      <c r="M40" s="64"/>
      <c r="N40" s="63"/>
      <c r="O40" s="64"/>
      <c r="Q40" s="63"/>
      <c r="R40" s="64"/>
      <c r="S40" s="63"/>
      <c r="T40" s="64"/>
      <c r="V40" s="63"/>
      <c r="W40" s="64"/>
      <c r="X40" s="63"/>
      <c r="Y40" s="64"/>
      <c r="AA40" s="63"/>
      <c r="AB40" s="64"/>
      <c r="AC40" s="63"/>
      <c r="AD40" s="64"/>
    </row>
    <row r="41" spans="2:30" ht="12.75">
      <c r="B41" s="63"/>
      <c r="C41" s="64"/>
      <c r="D41" s="63"/>
      <c r="E41" s="64"/>
      <c r="G41" s="63"/>
      <c r="H41" s="64"/>
      <c r="I41" s="63"/>
      <c r="J41" s="64"/>
      <c r="L41" s="63"/>
      <c r="M41" s="64"/>
      <c r="N41" s="63"/>
      <c r="O41" s="64"/>
      <c r="Q41" s="63"/>
      <c r="R41" s="64"/>
      <c r="S41" s="63"/>
      <c r="T41" s="64"/>
      <c r="V41" s="63"/>
      <c r="W41" s="64"/>
      <c r="X41" s="63"/>
      <c r="Y41" s="64"/>
      <c r="AA41" s="63"/>
      <c r="AB41" s="64"/>
      <c r="AC41" s="63"/>
      <c r="AD41" s="64"/>
    </row>
    <row r="42" spans="2:30" ht="12.75">
      <c r="B42" s="63"/>
      <c r="C42" s="64"/>
      <c r="D42" s="63"/>
      <c r="E42" s="64"/>
      <c r="G42" s="63"/>
      <c r="H42" s="64"/>
      <c r="I42" s="63"/>
      <c r="J42" s="64"/>
      <c r="L42" s="63"/>
      <c r="M42" s="64"/>
      <c r="N42" s="63"/>
      <c r="O42" s="64"/>
      <c r="Q42" s="63"/>
      <c r="R42" s="64"/>
      <c r="S42" s="63"/>
      <c r="T42" s="64"/>
      <c r="V42" s="63"/>
      <c r="W42" s="64"/>
      <c r="X42" s="63"/>
      <c r="Y42" s="64"/>
      <c r="AA42" s="63"/>
      <c r="AB42" s="64"/>
      <c r="AC42" s="63"/>
      <c r="AD42" s="64"/>
    </row>
    <row r="43" spans="2:30" ht="12.75">
      <c r="B43" s="63"/>
      <c r="C43" s="64"/>
      <c r="D43" s="63"/>
      <c r="E43" s="64"/>
      <c r="G43" s="63"/>
      <c r="H43" s="64"/>
      <c r="I43" s="63"/>
      <c r="J43" s="64"/>
      <c r="L43" s="63"/>
      <c r="M43" s="64"/>
      <c r="N43" s="63"/>
      <c r="O43" s="64"/>
      <c r="Q43" s="63"/>
      <c r="R43" s="64"/>
      <c r="S43" s="63"/>
      <c r="T43" s="64"/>
      <c r="V43" s="63"/>
      <c r="W43" s="64"/>
      <c r="X43" s="63"/>
      <c r="Y43" s="64"/>
      <c r="AA43" s="63"/>
      <c r="AB43" s="64"/>
      <c r="AC43" s="63"/>
      <c r="AD43" s="64"/>
    </row>
    <row r="44" spans="2:30" ht="12.75">
      <c r="B44" s="63"/>
      <c r="C44" s="64"/>
      <c r="D44" s="63"/>
      <c r="E44" s="64"/>
      <c r="G44" s="63"/>
      <c r="H44" s="64"/>
      <c r="I44" s="63"/>
      <c r="J44" s="64"/>
      <c r="L44" s="63"/>
      <c r="M44" s="64"/>
      <c r="N44" s="63"/>
      <c r="O44" s="64"/>
      <c r="Q44" s="63"/>
      <c r="R44" s="64"/>
      <c r="S44" s="63"/>
      <c r="T44" s="64"/>
      <c r="V44" s="63"/>
      <c r="W44" s="64"/>
      <c r="X44" s="63"/>
      <c r="Y44" s="64"/>
      <c r="AA44" s="63"/>
      <c r="AB44" s="64"/>
      <c r="AC44" s="63"/>
      <c r="AD44" s="64"/>
    </row>
    <row r="45" spans="2:30" ht="12.75">
      <c r="B45" s="63"/>
      <c r="C45" s="64"/>
      <c r="D45" s="63"/>
      <c r="E45" s="64"/>
      <c r="G45" s="63"/>
      <c r="H45" s="64"/>
      <c r="I45" s="63"/>
      <c r="J45" s="64"/>
      <c r="L45" s="63"/>
      <c r="M45" s="64"/>
      <c r="N45" s="63"/>
      <c r="O45" s="64"/>
      <c r="Q45" s="63"/>
      <c r="R45" s="64"/>
      <c r="S45" s="63"/>
      <c r="T45" s="64"/>
      <c r="V45" s="63"/>
      <c r="W45" s="64"/>
      <c r="X45" s="63"/>
      <c r="Y45" s="64"/>
      <c r="AA45" s="63"/>
      <c r="AB45" s="64"/>
      <c r="AC45" s="63"/>
      <c r="AD45" s="64"/>
    </row>
    <row r="46" spans="2:30" ht="12.75">
      <c r="B46" s="63"/>
      <c r="C46" s="64"/>
      <c r="D46" s="63"/>
      <c r="E46" s="64"/>
      <c r="G46" s="63"/>
      <c r="H46" s="64"/>
      <c r="I46" s="63"/>
      <c r="J46" s="64"/>
      <c r="L46" s="63"/>
      <c r="M46" s="64"/>
      <c r="N46" s="63"/>
      <c r="O46" s="64"/>
      <c r="Q46" s="63"/>
      <c r="R46" s="64"/>
      <c r="S46" s="63"/>
      <c r="T46" s="64"/>
      <c r="V46" s="63"/>
      <c r="W46" s="64"/>
      <c r="X46" s="63"/>
      <c r="Y46" s="64"/>
      <c r="AA46" s="63"/>
      <c r="AB46" s="64"/>
      <c r="AC46" s="63"/>
      <c r="AD46" s="64"/>
    </row>
    <row r="47" spans="2:30" ht="12.75">
      <c r="B47" s="63"/>
      <c r="C47" s="64"/>
      <c r="D47" s="63"/>
      <c r="E47" s="64"/>
      <c r="G47" s="63"/>
      <c r="H47" s="64"/>
      <c r="I47" s="63"/>
      <c r="J47" s="64"/>
      <c r="L47" s="63"/>
      <c r="M47" s="64"/>
      <c r="N47" s="63"/>
      <c r="O47" s="64"/>
      <c r="Q47" s="63"/>
      <c r="R47" s="64"/>
      <c r="S47" s="63"/>
      <c r="T47" s="64"/>
      <c r="V47" s="63"/>
      <c r="W47" s="64"/>
      <c r="X47" s="63"/>
      <c r="Y47" s="64"/>
      <c r="AA47" s="63"/>
      <c r="AB47" s="64"/>
      <c r="AC47" s="63"/>
      <c r="AD47" s="64"/>
    </row>
    <row r="48" spans="2:30" ht="12.75">
      <c r="B48" s="63"/>
      <c r="C48" s="64"/>
      <c r="D48" s="63"/>
      <c r="E48" s="64"/>
      <c r="G48" s="63"/>
      <c r="H48" s="64"/>
      <c r="I48" s="63"/>
      <c r="J48" s="64"/>
      <c r="L48" s="63"/>
      <c r="M48" s="64"/>
      <c r="N48" s="63"/>
      <c r="O48" s="64"/>
      <c r="Q48" s="63"/>
      <c r="R48" s="64"/>
      <c r="S48" s="63"/>
      <c r="T48" s="64"/>
      <c r="V48" s="63"/>
      <c r="W48" s="64"/>
      <c r="X48" s="63"/>
      <c r="Y48" s="64"/>
      <c r="AA48" s="63"/>
      <c r="AB48" s="64"/>
      <c r="AC48" s="63"/>
      <c r="AD48" s="64"/>
    </row>
    <row r="49" spans="2:30" ht="12.75">
      <c r="B49" s="63"/>
      <c r="C49" s="64"/>
      <c r="D49" s="63"/>
      <c r="E49" s="64"/>
      <c r="G49" s="63"/>
      <c r="H49" s="64"/>
      <c r="I49" s="63"/>
      <c r="J49" s="64"/>
      <c r="L49" s="63"/>
      <c r="M49" s="64"/>
      <c r="N49" s="63"/>
      <c r="O49" s="64"/>
      <c r="Q49" s="63"/>
      <c r="R49" s="64"/>
      <c r="S49" s="63"/>
      <c r="T49" s="64"/>
      <c r="V49" s="63"/>
      <c r="W49" s="64"/>
      <c r="X49" s="63"/>
      <c r="Y49" s="64"/>
      <c r="AA49" s="63"/>
      <c r="AB49" s="64"/>
      <c r="AC49" s="63"/>
      <c r="AD49" s="64"/>
    </row>
    <row r="50" spans="2:30" ht="12.75">
      <c r="B50" s="63"/>
      <c r="C50" s="64"/>
      <c r="D50" s="63"/>
      <c r="E50" s="64"/>
      <c r="G50" s="63"/>
      <c r="H50" s="64"/>
      <c r="I50" s="63"/>
      <c r="J50" s="64"/>
      <c r="L50" s="63"/>
      <c r="M50" s="64"/>
      <c r="N50" s="63"/>
      <c r="O50" s="64"/>
      <c r="Q50" s="63"/>
      <c r="R50" s="64"/>
      <c r="S50" s="63"/>
      <c r="T50" s="64"/>
      <c r="V50" s="63"/>
      <c r="W50" s="64"/>
      <c r="X50" s="63"/>
      <c r="Y50" s="64"/>
      <c r="AA50" s="63"/>
      <c r="AB50" s="64"/>
      <c r="AC50" s="63"/>
      <c r="AD50" s="64"/>
    </row>
    <row r="51" spans="2:30" ht="12.75">
      <c r="B51" s="63"/>
      <c r="C51" s="64"/>
      <c r="D51" s="63"/>
      <c r="E51" s="64"/>
      <c r="G51" s="63"/>
      <c r="H51" s="64"/>
      <c r="I51" s="63"/>
      <c r="J51" s="64"/>
      <c r="L51" s="63"/>
      <c r="M51" s="64"/>
      <c r="N51" s="63"/>
      <c r="O51" s="64"/>
      <c r="Q51" s="63"/>
      <c r="R51" s="64"/>
      <c r="S51" s="63"/>
      <c r="T51" s="64"/>
      <c r="V51" s="63"/>
      <c r="W51" s="64"/>
      <c r="X51" s="63"/>
      <c r="Y51" s="64"/>
      <c r="AA51" s="63"/>
      <c r="AB51" s="64"/>
      <c r="AC51" s="63"/>
      <c r="AD51" s="64"/>
    </row>
    <row r="52" spans="2:30" ht="12.75">
      <c r="B52" s="63"/>
      <c r="C52" s="64"/>
      <c r="D52" s="63"/>
      <c r="E52" s="64"/>
      <c r="G52" s="63"/>
      <c r="H52" s="64"/>
      <c r="I52" s="63"/>
      <c r="J52" s="64"/>
      <c r="L52" s="63"/>
      <c r="M52" s="64"/>
      <c r="N52" s="63"/>
      <c r="O52" s="64"/>
      <c r="Q52" s="63"/>
      <c r="R52" s="64"/>
      <c r="S52" s="63"/>
      <c r="T52" s="64"/>
      <c r="V52" s="63"/>
      <c r="W52" s="64"/>
      <c r="X52" s="63"/>
      <c r="Y52" s="64"/>
      <c r="AA52" s="63"/>
      <c r="AB52" s="64"/>
      <c r="AC52" s="63"/>
      <c r="AD52" s="64"/>
    </row>
    <row r="53" spans="2:30" ht="13.5" thickBot="1">
      <c r="B53" s="48"/>
      <c r="C53" s="49"/>
      <c r="D53" s="48"/>
      <c r="E53" s="49"/>
      <c r="G53" s="48"/>
      <c r="H53" s="49"/>
      <c r="I53" s="48"/>
      <c r="J53" s="49"/>
      <c r="L53" s="48"/>
      <c r="M53" s="49"/>
      <c r="N53" s="48"/>
      <c r="O53" s="49"/>
      <c r="Q53" s="48"/>
      <c r="R53" s="49"/>
      <c r="S53" s="48"/>
      <c r="T53" s="49"/>
      <c r="V53" s="48"/>
      <c r="W53" s="49"/>
      <c r="X53" s="48"/>
      <c r="Y53" s="49"/>
      <c r="AA53" s="48"/>
      <c r="AB53" s="49"/>
      <c r="AC53" s="48"/>
      <c r="AD53" s="49"/>
    </row>
    <row r="55" spans="2:21" s="1" customFormat="1" ht="10.5">
      <c r="B55" s="1" t="s">
        <v>44</v>
      </c>
      <c r="F55" s="1" t="s">
        <v>45</v>
      </c>
      <c r="J55" s="1" t="s">
        <v>14</v>
      </c>
      <c r="K55" s="1" t="s">
        <v>46</v>
      </c>
      <c r="P55" s="1" t="s">
        <v>47</v>
      </c>
      <c r="U55" s="1" t="s">
        <v>49</v>
      </c>
    </row>
    <row r="57" spans="2:25" s="61" customFormat="1" ht="15" customHeight="1">
      <c r="B57" s="61" t="s">
        <v>37</v>
      </c>
      <c r="L57" s="61" t="s">
        <v>38</v>
      </c>
      <c r="T57" s="61" t="s">
        <v>41</v>
      </c>
      <c r="Y57" s="61" t="s">
        <v>43</v>
      </c>
    </row>
    <row r="58" spans="2:26" s="60" customFormat="1" ht="15" customHeight="1" thickBot="1">
      <c r="B58" s="60" t="s">
        <v>14</v>
      </c>
      <c r="D58" s="60" t="s">
        <v>39</v>
      </c>
      <c r="L58" s="60" t="s">
        <v>40</v>
      </c>
      <c r="T58" s="60" t="s">
        <v>42</v>
      </c>
      <c r="Y58" s="60" t="s">
        <v>14</v>
      </c>
      <c r="Z58" s="60" t="s">
        <v>10</v>
      </c>
    </row>
    <row r="59" spans="2:14" ht="15" customHeight="1" thickBot="1">
      <c r="B59" s="62" t="s">
        <v>14</v>
      </c>
      <c r="C59" s="52" t="s">
        <v>23</v>
      </c>
      <c r="D59" s="56"/>
      <c r="E59" s="57"/>
      <c r="F59" s="57"/>
      <c r="G59" s="57"/>
      <c r="H59" s="58"/>
      <c r="M59" s="52" t="s">
        <v>23</v>
      </c>
      <c r="N59" s="35"/>
    </row>
    <row r="60" spans="2:14" ht="15" customHeight="1" thickBot="1">
      <c r="B60" s="62" t="s">
        <v>14</v>
      </c>
      <c r="C60" s="51" t="s">
        <v>24</v>
      </c>
      <c r="D60" s="53"/>
      <c r="E60" s="54"/>
      <c r="F60" s="54"/>
      <c r="G60" s="54"/>
      <c r="H60" s="55"/>
      <c r="M60" s="51" t="s">
        <v>24</v>
      </c>
      <c r="N60" s="50"/>
    </row>
  </sheetData>
  <sheetProtection sheet="1" autoFilter="0" pivotTables="0"/>
  <mergeCells count="1">
    <mergeCell ref="Z3:A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Sládeček;kucera@fubar.cz</dc:creator>
  <cp:keywords/>
  <dc:description/>
  <cp:lastModifiedBy>Tomáš Fořter</cp:lastModifiedBy>
  <cp:lastPrinted>2014-09-26T08:01:09Z</cp:lastPrinted>
  <dcterms:created xsi:type="dcterms:W3CDTF">1998-11-24T14:22:12Z</dcterms:created>
  <dcterms:modified xsi:type="dcterms:W3CDTF">2015-10-22T14:56:22Z</dcterms:modified>
  <cp:category/>
  <cp:version/>
  <cp:contentType/>
  <cp:contentStatus/>
</cp:coreProperties>
</file>